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kiw/Dropbox/"/>
    </mc:Choice>
  </mc:AlternateContent>
  <xr:revisionPtr revIDLastSave="0" documentId="13_ncr:1_{25C624FF-0EEE-9F4A-B72E-A0761E50A383}" xr6:coauthVersionLast="36" xr6:coauthVersionMax="36" xr10:uidLastSave="{00000000-0000-0000-0000-000000000000}"/>
  <bookViews>
    <workbookView xWindow="-5300" yWindow="-21100" windowWidth="38400" windowHeight="21100" xr2:uid="{CC6BFAEE-EE7D-F34B-83C5-E25ABA72AF6D}"/>
  </bookViews>
  <sheets>
    <sheet name="R5-3サンプル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K37" i="1"/>
  <c r="G37" i="1"/>
  <c r="K34" i="1"/>
  <c r="K33" i="1"/>
  <c r="K32" i="1"/>
  <c r="K31" i="1"/>
  <c r="K30" i="1"/>
  <c r="I34" i="1"/>
  <c r="I33" i="1"/>
  <c r="I32" i="1"/>
  <c r="I31" i="1"/>
  <c r="I30" i="1"/>
  <c r="G34" i="1"/>
  <c r="G33" i="1"/>
  <c r="G32" i="1"/>
  <c r="G31" i="1"/>
  <c r="G30" i="1"/>
  <c r="K27" i="1"/>
  <c r="K26" i="1"/>
  <c r="K25" i="1"/>
  <c r="K24" i="1"/>
  <c r="I27" i="1"/>
  <c r="I26" i="1"/>
  <c r="I25" i="1"/>
  <c r="I24" i="1"/>
  <c r="G27" i="1"/>
  <c r="G26" i="1"/>
  <c r="G25" i="1"/>
  <c r="G24" i="1"/>
  <c r="K21" i="1"/>
  <c r="K20" i="1"/>
  <c r="K19" i="1"/>
  <c r="K18" i="1"/>
  <c r="I21" i="1"/>
  <c r="I20" i="1"/>
  <c r="I19" i="1"/>
  <c r="I18" i="1"/>
  <c r="G21" i="1"/>
  <c r="G20" i="1"/>
  <c r="G19" i="1"/>
  <c r="G18" i="1"/>
  <c r="E37" i="1"/>
  <c r="E27" i="1"/>
  <c r="E26" i="1"/>
  <c r="E25" i="1"/>
  <c r="E24" i="1"/>
  <c r="G13" i="1" l="1"/>
  <c r="I13" i="1" s="1"/>
  <c r="K13" i="1" s="1"/>
  <c r="G12" i="1"/>
  <c r="G11" i="1"/>
  <c r="G10" i="1"/>
  <c r="G9" i="1"/>
  <c r="I9" i="1" s="1"/>
  <c r="G6" i="1"/>
  <c r="I6" i="1" s="1"/>
  <c r="K6" i="1" s="1"/>
  <c r="G5" i="1"/>
  <c r="I5" i="1" s="1"/>
  <c r="E21" i="1"/>
  <c r="E33" i="1" s="1"/>
  <c r="E20" i="1"/>
  <c r="E32" i="1" s="1"/>
  <c r="E19" i="1"/>
  <c r="E31" i="1" s="1"/>
  <c r="E18" i="1"/>
  <c r="E30" i="1" s="1"/>
  <c r="I10" i="1" l="1"/>
  <c r="K10" i="1" s="1"/>
  <c r="I11" i="1"/>
  <c r="K11" i="1" s="1"/>
  <c r="K9" i="1"/>
  <c r="E38" i="1"/>
  <c r="K5" i="1"/>
  <c r="G38" i="1" l="1"/>
  <c r="E39" i="1" s="1"/>
  <c r="I37" i="1"/>
  <c r="I38" i="1" l="1"/>
  <c r="I39" i="1" s="1"/>
</calcChain>
</file>

<file path=xl/sharedStrings.xml><?xml version="1.0" encoding="utf-8"?>
<sst xmlns="http://schemas.openxmlformats.org/spreadsheetml/2006/main" count="90" uniqueCount="41">
  <si>
    <t>◆条件・設定</t>
    <rPh sb="0" eb="1">
      <t>ジョウケｎ</t>
    </rPh>
    <phoneticPr fontId="2"/>
  </si>
  <si>
    <t>初年度期首</t>
    <rPh sb="0" eb="2">
      <t>キシュ</t>
    </rPh>
    <phoneticPr fontId="2"/>
  </si>
  <si>
    <t>5年度期末</t>
    <rPh sb="0" eb="2">
      <t>キマツキシュ</t>
    </rPh>
    <phoneticPr fontId="2"/>
  </si>
  <si>
    <t>運転資本の投資</t>
    <rPh sb="0" eb="4">
      <t>ノ</t>
    </rPh>
    <phoneticPr fontId="2"/>
  </si>
  <si>
    <t>設備の投資</t>
    <rPh sb="0" eb="1">
      <t>セツビ</t>
    </rPh>
    <phoneticPr fontId="2"/>
  </si>
  <si>
    <t>設備の処分</t>
    <rPh sb="0" eb="2">
      <t>ショブｎ</t>
    </rPh>
    <phoneticPr fontId="2"/>
  </si>
  <si>
    <t>初年度期末</t>
    <rPh sb="0" eb="1">
      <t>ショネンド</t>
    </rPh>
    <phoneticPr fontId="2"/>
  </si>
  <si>
    <t>運転資本の回収</t>
    <rPh sb="0" eb="1">
      <t>ウンテンシホｎ</t>
    </rPh>
    <phoneticPr fontId="2"/>
  </si>
  <si>
    <t>売上</t>
    <rPh sb="0" eb="2">
      <t>ウリアゲ</t>
    </rPh>
    <phoneticPr fontId="2"/>
  </si>
  <si>
    <t>設備投資額</t>
    <phoneticPr fontId="2"/>
  </si>
  <si>
    <t>処分価額（取得原価に対する比率）</t>
    <rPh sb="0" eb="2">
      <t>カガク</t>
    </rPh>
    <phoneticPr fontId="2"/>
  </si>
  <si>
    <t>運転資本の投資額</t>
    <rPh sb="0" eb="4">
      <t>ノ</t>
    </rPh>
    <phoneticPr fontId="2"/>
  </si>
  <si>
    <t>年間販売量</t>
    <rPh sb="0" eb="2">
      <t>ネンカｎ</t>
    </rPh>
    <phoneticPr fontId="2"/>
  </si>
  <si>
    <t>販売価格</t>
    <phoneticPr fontId="2"/>
  </si>
  <si>
    <t>変動費</t>
    <phoneticPr fontId="2"/>
  </si>
  <si>
    <t>単位あたり変動費</t>
    <rPh sb="0" eb="3">
      <t>ヘンドウヒ</t>
    </rPh>
    <phoneticPr fontId="2"/>
  </si>
  <si>
    <t>固定費</t>
    <phoneticPr fontId="2"/>
  </si>
  <si>
    <t>年間固定費</t>
    <rPh sb="0" eb="1">
      <t>ネンカｎ</t>
    </rPh>
    <phoneticPr fontId="2"/>
  </si>
  <si>
    <t>減価償却費</t>
    <phoneticPr fontId="2"/>
  </si>
  <si>
    <t>耐用年数</t>
    <phoneticPr fontId="2"/>
  </si>
  <si>
    <t>◆解法</t>
    <rPh sb="0" eb="1">
      <t>カイホウ</t>
    </rPh>
    <phoneticPr fontId="2"/>
  </si>
  <si>
    <t>〈投資〉</t>
    <rPh sb="0" eb="1">
      <t>トウシ</t>
    </rPh>
    <phoneticPr fontId="2"/>
  </si>
  <si>
    <t>〈効果〉</t>
    <rPh sb="0" eb="1">
      <t>トウシ</t>
    </rPh>
    <phoneticPr fontId="2"/>
  </si>
  <si>
    <t>〈CF〉</t>
    <phoneticPr fontId="2"/>
  </si>
  <si>
    <t>毎期の営業CF</t>
    <rPh sb="0" eb="2">
      <t>マイキ</t>
    </rPh>
    <phoneticPr fontId="2"/>
  </si>
  <si>
    <t>法人税等の税率</t>
    <rPh sb="0" eb="1">
      <t>トウゼイリツ</t>
    </rPh>
    <phoneticPr fontId="2"/>
  </si>
  <si>
    <t>毎期末</t>
    <phoneticPr fontId="2"/>
  </si>
  <si>
    <t>〈正味現在価値〉</t>
    <rPh sb="0" eb="1">
      <t>ショウミゲンザイカチ</t>
    </rPh>
    <phoneticPr fontId="2"/>
  </si>
  <si>
    <t>正味現在価値</t>
    <phoneticPr fontId="2"/>
  </si>
  <si>
    <t>2年度期首</t>
    <rPh sb="0" eb="5">
      <t>キシュ</t>
    </rPh>
    <phoneticPr fontId="2"/>
  </si>
  <si>
    <t>2年度期末</t>
    <phoneticPr fontId="2"/>
  </si>
  <si>
    <t>生起確率</t>
    <rPh sb="0" eb="2">
      <t>カクリツ</t>
    </rPh>
    <phoneticPr fontId="2"/>
  </si>
  <si>
    <t>正味現在価値の期待値</t>
    <rPh sb="0" eb="6">
      <t>ノ</t>
    </rPh>
    <phoneticPr fontId="2"/>
  </si>
  <si>
    <t>単位：万円</t>
    <rPh sb="0" eb="2">
      <t>タンイ</t>
    </rPh>
    <phoneticPr fontId="2"/>
  </si>
  <si>
    <t>設備の処分（税の支払も考慮）</t>
    <rPh sb="0" eb="2">
      <t>ショブｎ</t>
    </rPh>
    <phoneticPr fontId="2"/>
  </si>
  <si>
    <t>毎期</t>
    <rPh sb="0" eb="2">
      <t>マイキ</t>
    </rPh>
    <phoneticPr fontId="2"/>
  </si>
  <si>
    <t>毎期</t>
    <rPh sb="0" eb="1">
      <t>マイキ</t>
    </rPh>
    <phoneticPr fontId="2"/>
  </si>
  <si>
    <t>初年度期首に投資実行</t>
    <rPh sb="0" eb="1">
      <t>ショネンド</t>
    </rPh>
    <phoneticPr fontId="2"/>
  </si>
  <si>
    <t>2年度期首に投資実行</t>
    <rPh sb="0" eb="1">
      <t>ネンド</t>
    </rPh>
    <phoneticPr fontId="2"/>
  </si>
  <si>
    <t>年間販売量10,000</t>
    <phoneticPr fontId="2"/>
  </si>
  <si>
    <t>年間販売量5,000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</si>
</sst>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"/>
    <numFmt numFmtId="178" formatCode="0.0_ "/>
  </numFmts>
  <fonts count="6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2" xfId="0" applyNumberFormat="1" applyFont="1" applyBorder="1">
      <alignment vertical="center"/>
    </xf>
    <xf numFmtId="177" fontId="0" fillId="0" borderId="2" xfId="0" applyNumberFormat="1" applyBorder="1">
      <alignment vertical="center"/>
    </xf>
    <xf numFmtId="9" fontId="0" fillId="0" borderId="2" xfId="1" applyFont="1" applyBorder="1">
      <alignment vertical="center"/>
    </xf>
    <xf numFmtId="176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176" fontId="4" fillId="0" borderId="1" xfId="0" applyNumberFormat="1" applyFont="1" applyBorder="1">
      <alignment vertical="center"/>
    </xf>
    <xf numFmtId="177" fontId="0" fillId="0" borderId="1" xfId="0" applyNumberFormat="1" applyBorder="1">
      <alignment vertical="center"/>
    </xf>
    <xf numFmtId="9" fontId="0" fillId="0" borderId="1" xfId="1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4" fillId="0" borderId="4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9" fontId="0" fillId="0" borderId="9" xfId="1" applyFont="1" applyBorder="1">
      <alignment vertical="center"/>
    </xf>
    <xf numFmtId="0" fontId="0" fillId="0" borderId="9" xfId="0" applyBorder="1">
      <alignment vertical="center"/>
    </xf>
    <xf numFmtId="9" fontId="0" fillId="0" borderId="9" xfId="0" applyNumberFormat="1" applyBorder="1">
      <alignment vertical="center"/>
    </xf>
    <xf numFmtId="178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178" fontId="4" fillId="0" borderId="13" xfId="0" applyNumberFormat="1" applyFont="1" applyBorder="1">
      <alignment vertical="center"/>
    </xf>
    <xf numFmtId="0" fontId="0" fillId="0" borderId="14" xfId="0" applyBorder="1">
      <alignment vertical="center"/>
    </xf>
    <xf numFmtId="176" fontId="5" fillId="0" borderId="9" xfId="0" applyNumberFormat="1" applyFont="1" applyBorder="1">
      <alignment vertical="center"/>
    </xf>
    <xf numFmtId="177" fontId="0" fillId="0" borderId="9" xfId="0" applyNumberFormat="1" applyBorder="1">
      <alignment vertical="center"/>
    </xf>
    <xf numFmtId="3" fontId="4" fillId="0" borderId="9" xfId="0" applyNumberFormat="1" applyFont="1" applyBorder="1">
      <alignment vertical="center"/>
    </xf>
    <xf numFmtId="178" fontId="5" fillId="0" borderId="1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176" fontId="0" fillId="0" borderId="17" xfId="0" applyNumberForma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11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176" fontId="0" fillId="0" borderId="13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0" fillId="0" borderId="28" xfId="0" applyNumberFormat="1" applyBorder="1">
      <alignment vertical="center"/>
    </xf>
    <xf numFmtId="176" fontId="0" fillId="0" borderId="32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7" xfId="0" applyNumberFormat="1" applyBorder="1">
      <alignment vertical="center"/>
    </xf>
    <xf numFmtId="0" fontId="0" fillId="0" borderId="33" xfId="0" applyBorder="1">
      <alignment vertical="center"/>
    </xf>
    <xf numFmtId="176" fontId="0" fillId="0" borderId="34" xfId="0" applyNumberForma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47C89-3597-8843-96BF-381328A2B0FE}">
  <dimension ref="B2:L39"/>
  <sheetViews>
    <sheetView showGridLines="0" tabSelected="1" zoomScale="110" zoomScaleNormal="110" workbookViewId="0"/>
  </sheetViews>
  <sheetFormatPr baseColWidth="10" defaultRowHeight="20"/>
  <cols>
    <col min="3" max="3" width="10.85546875" customWidth="1"/>
    <col min="4" max="4" width="28.42578125" customWidth="1"/>
  </cols>
  <sheetData>
    <row r="2" spans="2:12" ht="21" thickBot="1">
      <c r="B2" s="2" t="s">
        <v>0</v>
      </c>
      <c r="L2" s="18" t="s">
        <v>33</v>
      </c>
    </row>
    <row r="3" spans="2:12" ht="29" customHeight="1" thickBot="1">
      <c r="B3" s="2"/>
      <c r="E3" s="61" t="s">
        <v>37</v>
      </c>
      <c r="F3" s="62"/>
      <c r="G3" s="62"/>
      <c r="H3" s="62"/>
      <c r="I3" s="58" t="s">
        <v>38</v>
      </c>
      <c r="J3" s="59"/>
      <c r="K3" s="59"/>
      <c r="L3" s="60"/>
    </row>
    <row r="4" spans="2:12" ht="21" thickBot="1">
      <c r="E4" s="67" t="s">
        <v>39</v>
      </c>
      <c r="F4" s="68"/>
      <c r="G4" s="68" t="s">
        <v>40</v>
      </c>
      <c r="H4" s="69"/>
      <c r="I4" s="67" t="s">
        <v>39</v>
      </c>
      <c r="J4" s="68"/>
      <c r="K4" s="68" t="s">
        <v>40</v>
      </c>
      <c r="L4" s="70"/>
    </row>
    <row r="5" spans="2:12">
      <c r="D5" s="3" t="s">
        <v>9</v>
      </c>
      <c r="E5" s="53">
        <v>11000</v>
      </c>
      <c r="F5" s="54"/>
      <c r="G5" s="55">
        <f>E5</f>
        <v>11000</v>
      </c>
      <c r="H5" s="56"/>
      <c r="I5" s="53">
        <f>G5</f>
        <v>11000</v>
      </c>
      <c r="J5" s="54"/>
      <c r="K5" s="57">
        <f>I5</f>
        <v>11000</v>
      </c>
      <c r="L5" s="56"/>
    </row>
    <row r="6" spans="2:12">
      <c r="D6" s="3" t="s">
        <v>10</v>
      </c>
      <c r="E6" s="24">
        <v>0.1</v>
      </c>
      <c r="F6" s="5"/>
      <c r="G6" s="13">
        <f>E6</f>
        <v>0.1</v>
      </c>
      <c r="H6" s="23"/>
      <c r="I6" s="24">
        <f>G6</f>
        <v>0.1</v>
      </c>
      <c r="J6" s="5"/>
      <c r="K6" s="8">
        <f>I6</f>
        <v>0.1</v>
      </c>
      <c r="L6" s="23"/>
    </row>
    <row r="7" spans="2:12">
      <c r="D7" s="3" t="s">
        <v>11</v>
      </c>
      <c r="E7" s="22">
        <v>800</v>
      </c>
      <c r="F7" s="5"/>
      <c r="G7" s="11">
        <v>400</v>
      </c>
      <c r="H7" s="23"/>
      <c r="I7" s="31">
        <v>800</v>
      </c>
      <c r="J7" s="5"/>
      <c r="K7" s="6">
        <v>400</v>
      </c>
      <c r="L7" s="23"/>
    </row>
    <row r="8" spans="2:12">
      <c r="D8" s="3" t="s">
        <v>12</v>
      </c>
      <c r="E8" s="22">
        <v>10000</v>
      </c>
      <c r="F8" s="5"/>
      <c r="G8" s="11">
        <v>5000</v>
      </c>
      <c r="H8" s="23"/>
      <c r="I8" s="31">
        <v>10000</v>
      </c>
      <c r="J8" s="5"/>
      <c r="K8" s="6">
        <v>5000</v>
      </c>
      <c r="L8" s="23"/>
    </row>
    <row r="9" spans="2:12">
      <c r="D9" s="3" t="s">
        <v>13</v>
      </c>
      <c r="E9" s="22">
        <v>1</v>
      </c>
      <c r="F9" s="5"/>
      <c r="G9" s="9">
        <f>E9</f>
        <v>1</v>
      </c>
      <c r="H9" s="23"/>
      <c r="I9" s="22">
        <f>G9</f>
        <v>1</v>
      </c>
      <c r="J9" s="5"/>
      <c r="K9" s="4">
        <f>I9</f>
        <v>1</v>
      </c>
      <c r="L9" s="23"/>
    </row>
    <row r="10" spans="2:12">
      <c r="D10" s="3" t="s">
        <v>15</v>
      </c>
      <c r="E10" s="25">
        <v>0.4</v>
      </c>
      <c r="F10" s="5"/>
      <c r="G10" s="12">
        <f>E10</f>
        <v>0.4</v>
      </c>
      <c r="H10" s="23"/>
      <c r="I10" s="32">
        <f>G10</f>
        <v>0.4</v>
      </c>
      <c r="J10" s="5"/>
      <c r="K10" s="7">
        <f>I10</f>
        <v>0.4</v>
      </c>
      <c r="L10" s="23"/>
    </row>
    <row r="11" spans="2:12">
      <c r="D11" s="3" t="s">
        <v>17</v>
      </c>
      <c r="E11" s="22">
        <v>2200</v>
      </c>
      <c r="F11" s="5"/>
      <c r="G11" s="9">
        <f>E11</f>
        <v>2200</v>
      </c>
      <c r="H11" s="23"/>
      <c r="I11" s="22">
        <f>G11</f>
        <v>2200</v>
      </c>
      <c r="J11" s="5"/>
      <c r="K11" s="4">
        <f>I11</f>
        <v>2200</v>
      </c>
      <c r="L11" s="23"/>
    </row>
    <row r="12" spans="2:12">
      <c r="D12" s="3" t="s">
        <v>19</v>
      </c>
      <c r="E12" s="25">
        <v>5</v>
      </c>
      <c r="F12" s="5"/>
      <c r="G12" s="10">
        <f>E12</f>
        <v>5</v>
      </c>
      <c r="H12" s="23"/>
      <c r="I12" s="33">
        <v>4</v>
      </c>
      <c r="J12" s="5"/>
      <c r="K12" s="17">
        <v>4</v>
      </c>
      <c r="L12" s="23"/>
    </row>
    <row r="13" spans="2:12">
      <c r="D13" s="3" t="s">
        <v>25</v>
      </c>
      <c r="E13" s="26">
        <v>0.3</v>
      </c>
      <c r="F13" s="5"/>
      <c r="G13" s="13">
        <f>E13</f>
        <v>0.3</v>
      </c>
      <c r="H13" s="23"/>
      <c r="I13" s="24">
        <f>G13</f>
        <v>0.3</v>
      </c>
      <c r="J13" s="5"/>
      <c r="K13" s="8">
        <f>I13</f>
        <v>0.3</v>
      </c>
      <c r="L13" s="23"/>
    </row>
    <row r="14" spans="2:12" ht="21" thickBot="1">
      <c r="D14" s="3" t="s">
        <v>31</v>
      </c>
      <c r="E14" s="27">
        <v>0.7</v>
      </c>
      <c r="F14" s="28"/>
      <c r="G14" s="29">
        <v>0.3</v>
      </c>
      <c r="H14" s="30"/>
      <c r="I14" s="34">
        <v>0.7</v>
      </c>
      <c r="J14" s="28"/>
      <c r="K14" s="29">
        <v>0.3</v>
      </c>
      <c r="L14" s="30"/>
    </row>
    <row r="15" spans="2:12">
      <c r="E15" s="1"/>
    </row>
    <row r="16" spans="2:12">
      <c r="B16" s="2" t="s">
        <v>20</v>
      </c>
    </row>
    <row r="17" spans="3:12" ht="21" thickBot="1">
      <c r="C17" s="19" t="s">
        <v>21</v>
      </c>
    </row>
    <row r="18" spans="3:12">
      <c r="D18" s="3" t="s">
        <v>4</v>
      </c>
      <c r="E18" s="35">
        <f>E$5</f>
        <v>11000</v>
      </c>
      <c r="F18" s="36" t="s">
        <v>1</v>
      </c>
      <c r="G18" s="37">
        <f>G$5</f>
        <v>11000</v>
      </c>
      <c r="H18" s="38" t="s">
        <v>1</v>
      </c>
      <c r="I18" s="35">
        <f>I$5</f>
        <v>11000</v>
      </c>
      <c r="J18" s="36" t="s">
        <v>1</v>
      </c>
      <c r="K18" s="37">
        <f>K$5</f>
        <v>11000</v>
      </c>
      <c r="L18" s="38" t="s">
        <v>1</v>
      </c>
    </row>
    <row r="19" spans="3:12">
      <c r="D19" s="3" t="s">
        <v>5</v>
      </c>
      <c r="E19" s="22">
        <f>E$5*E$6</f>
        <v>1100</v>
      </c>
      <c r="F19" s="20" t="s">
        <v>2</v>
      </c>
      <c r="G19" s="9">
        <f>G$5*G$6</f>
        <v>1100</v>
      </c>
      <c r="H19" s="39" t="s">
        <v>2</v>
      </c>
      <c r="I19" s="22">
        <f>I$5*I$6</f>
        <v>1100</v>
      </c>
      <c r="J19" s="20" t="s">
        <v>2</v>
      </c>
      <c r="K19" s="9">
        <f>K$5*K$6</f>
        <v>1100</v>
      </c>
      <c r="L19" s="39" t="s">
        <v>2</v>
      </c>
    </row>
    <row r="20" spans="3:12">
      <c r="D20" s="3" t="s">
        <v>3</v>
      </c>
      <c r="E20" s="22">
        <f>E$7</f>
        <v>800</v>
      </c>
      <c r="F20" s="20" t="s">
        <v>6</v>
      </c>
      <c r="G20" s="9">
        <f>G$7</f>
        <v>400</v>
      </c>
      <c r="H20" s="39" t="s">
        <v>6</v>
      </c>
      <c r="I20" s="22">
        <f>I$7</f>
        <v>800</v>
      </c>
      <c r="J20" s="20" t="s">
        <v>6</v>
      </c>
      <c r="K20" s="9">
        <f>K$7</f>
        <v>400</v>
      </c>
      <c r="L20" s="39" t="s">
        <v>6</v>
      </c>
    </row>
    <row r="21" spans="3:12" ht="21" thickBot="1">
      <c r="D21" s="3" t="s">
        <v>7</v>
      </c>
      <c r="E21" s="40">
        <f>E$7</f>
        <v>800</v>
      </c>
      <c r="F21" s="41" t="s">
        <v>2</v>
      </c>
      <c r="G21" s="42">
        <f>G$7</f>
        <v>400</v>
      </c>
      <c r="H21" s="43" t="s">
        <v>2</v>
      </c>
      <c r="I21" s="40">
        <f>I$7</f>
        <v>800</v>
      </c>
      <c r="J21" s="41" t="s">
        <v>2</v>
      </c>
      <c r="K21" s="42">
        <f>K$7</f>
        <v>400</v>
      </c>
      <c r="L21" s="43" t="s">
        <v>2</v>
      </c>
    </row>
    <row r="23" spans="3:12" ht="21" thickBot="1">
      <c r="C23" s="2" t="s">
        <v>22</v>
      </c>
    </row>
    <row r="24" spans="3:12">
      <c r="D24" s="3" t="s">
        <v>8</v>
      </c>
      <c r="E24" s="35">
        <f>E$8*E$9</f>
        <v>10000</v>
      </c>
      <c r="F24" s="36" t="s">
        <v>35</v>
      </c>
      <c r="G24" s="37">
        <f>G$8*G$9</f>
        <v>5000</v>
      </c>
      <c r="H24" s="38" t="s">
        <v>35</v>
      </c>
      <c r="I24" s="35">
        <f>I$8*I$9</f>
        <v>10000</v>
      </c>
      <c r="J24" s="36" t="s">
        <v>35</v>
      </c>
      <c r="K24" s="37">
        <f>K$8*K$9</f>
        <v>5000</v>
      </c>
      <c r="L24" s="38" t="s">
        <v>35</v>
      </c>
    </row>
    <row r="25" spans="3:12">
      <c r="D25" s="3" t="s">
        <v>14</v>
      </c>
      <c r="E25" s="22">
        <f>E$8*E$10</f>
        <v>4000</v>
      </c>
      <c r="F25" s="20" t="s">
        <v>36</v>
      </c>
      <c r="G25" s="9">
        <f>G$8*G$10</f>
        <v>2000</v>
      </c>
      <c r="H25" s="39" t="s">
        <v>36</v>
      </c>
      <c r="I25" s="22">
        <f>I$8*I$10</f>
        <v>4000</v>
      </c>
      <c r="J25" s="20" t="s">
        <v>36</v>
      </c>
      <c r="K25" s="9">
        <f>K$8*K$10</f>
        <v>2000</v>
      </c>
      <c r="L25" s="39" t="s">
        <v>36</v>
      </c>
    </row>
    <row r="26" spans="3:12">
      <c r="D26" s="3" t="s">
        <v>16</v>
      </c>
      <c r="E26" s="22">
        <f>E$11</f>
        <v>2200</v>
      </c>
      <c r="F26" s="20" t="s">
        <v>35</v>
      </c>
      <c r="G26" s="9">
        <f>G$11</f>
        <v>2200</v>
      </c>
      <c r="H26" s="39" t="s">
        <v>35</v>
      </c>
      <c r="I26" s="22">
        <f>I$11</f>
        <v>2200</v>
      </c>
      <c r="J26" s="20" t="s">
        <v>35</v>
      </c>
      <c r="K26" s="9">
        <f>K$11</f>
        <v>2200</v>
      </c>
      <c r="L26" s="39" t="s">
        <v>35</v>
      </c>
    </row>
    <row r="27" spans="3:12" ht="21" thickBot="1">
      <c r="D27" s="3" t="s">
        <v>18</v>
      </c>
      <c r="E27" s="40">
        <f>E$5/E$12</f>
        <v>2200</v>
      </c>
      <c r="F27" s="41" t="s">
        <v>35</v>
      </c>
      <c r="G27" s="42">
        <f>G$5/G$12</f>
        <v>2200</v>
      </c>
      <c r="H27" s="43" t="s">
        <v>35</v>
      </c>
      <c r="I27" s="40">
        <f>I$5/I$12</f>
        <v>2750</v>
      </c>
      <c r="J27" s="41" t="s">
        <v>35</v>
      </c>
      <c r="K27" s="42">
        <f>K$5/K$12</f>
        <v>2750</v>
      </c>
      <c r="L27" s="43" t="s">
        <v>35</v>
      </c>
    </row>
    <row r="29" spans="3:12" ht="21" thickBot="1">
      <c r="C29" s="2" t="s">
        <v>23</v>
      </c>
    </row>
    <row r="30" spans="3:12">
      <c r="D30" s="3" t="s">
        <v>4</v>
      </c>
      <c r="E30" s="35">
        <f>-E$18</f>
        <v>-11000</v>
      </c>
      <c r="F30" s="36" t="s">
        <v>1</v>
      </c>
      <c r="G30" s="37">
        <f>-G$18</f>
        <v>-11000</v>
      </c>
      <c r="H30" s="38" t="s">
        <v>1</v>
      </c>
      <c r="I30" s="35">
        <f>-I$18</f>
        <v>-11000</v>
      </c>
      <c r="J30" s="44" t="s">
        <v>29</v>
      </c>
      <c r="K30" s="37">
        <f>-K$18</f>
        <v>-11000</v>
      </c>
      <c r="L30" s="45" t="s">
        <v>29</v>
      </c>
    </row>
    <row r="31" spans="3:12">
      <c r="D31" s="3" t="s">
        <v>34</v>
      </c>
      <c r="E31" s="22">
        <f>E$19*(1-E$13)</f>
        <v>770</v>
      </c>
      <c r="F31" s="20" t="s">
        <v>2</v>
      </c>
      <c r="G31" s="9">
        <f>G$19*(1-G$13)</f>
        <v>770</v>
      </c>
      <c r="H31" s="39" t="s">
        <v>2</v>
      </c>
      <c r="I31" s="22">
        <f>I$19*(1-I$13)</f>
        <v>770</v>
      </c>
      <c r="J31" s="20" t="s">
        <v>2</v>
      </c>
      <c r="K31" s="9">
        <f>K$19*(1-K$13)</f>
        <v>770</v>
      </c>
      <c r="L31" s="39" t="s">
        <v>2</v>
      </c>
    </row>
    <row r="32" spans="3:12">
      <c r="D32" s="3" t="s">
        <v>3</v>
      </c>
      <c r="E32" s="22">
        <f>-E$20</f>
        <v>-800</v>
      </c>
      <c r="F32" s="20" t="s">
        <v>6</v>
      </c>
      <c r="G32" s="9">
        <f>-G$20</f>
        <v>-400</v>
      </c>
      <c r="H32" s="39" t="s">
        <v>6</v>
      </c>
      <c r="I32" s="22">
        <f>-I$20</f>
        <v>-800</v>
      </c>
      <c r="J32" s="21" t="s">
        <v>30</v>
      </c>
      <c r="K32" s="9">
        <f>-K$20</f>
        <v>-400</v>
      </c>
      <c r="L32" s="46" t="s">
        <v>30</v>
      </c>
    </row>
    <row r="33" spans="3:12">
      <c r="D33" s="3" t="s">
        <v>7</v>
      </c>
      <c r="E33" s="22">
        <f>E$21</f>
        <v>800</v>
      </c>
      <c r="F33" s="20" t="s">
        <v>2</v>
      </c>
      <c r="G33" s="9">
        <f>G$21</f>
        <v>400</v>
      </c>
      <c r="H33" s="39" t="s">
        <v>2</v>
      </c>
      <c r="I33" s="22">
        <f>I$21</f>
        <v>800</v>
      </c>
      <c r="J33" s="20" t="s">
        <v>2</v>
      </c>
      <c r="K33" s="9">
        <f>K$21</f>
        <v>400</v>
      </c>
      <c r="L33" s="39" t="s">
        <v>2</v>
      </c>
    </row>
    <row r="34" spans="3:12" ht="21" thickBot="1">
      <c r="D34" s="3" t="s">
        <v>24</v>
      </c>
      <c r="E34" s="40">
        <f>(E$24-E$25-E$26-E$27)*(1-E$13)+E$27</f>
        <v>3320</v>
      </c>
      <c r="F34" s="41" t="s">
        <v>26</v>
      </c>
      <c r="G34" s="42">
        <f>(G$24-G$25-G$26-G$27)*(1-G$13)+G$27</f>
        <v>1220</v>
      </c>
      <c r="H34" s="43" t="s">
        <v>26</v>
      </c>
      <c r="I34" s="40">
        <f>(I$24-I$25-I$26-I$27)*(1-I$13)+I$27</f>
        <v>3485</v>
      </c>
      <c r="J34" s="41" t="s">
        <v>26</v>
      </c>
      <c r="K34" s="42">
        <f>(K$24-K$25-K$26-K$27)*(1-K$13)+K$27</f>
        <v>1385</v>
      </c>
      <c r="L34" s="43" t="s">
        <v>26</v>
      </c>
    </row>
    <row r="36" spans="3:12" ht="21" thickBot="1">
      <c r="C36" s="2" t="s">
        <v>27</v>
      </c>
    </row>
    <row r="37" spans="3:12">
      <c r="D37" s="3" t="s">
        <v>28</v>
      </c>
      <c r="E37" s="35">
        <f>E$30+E$32*0.926+(E$31+E$33)*0.681+E$34*3.993</f>
        <v>2585.130000000001</v>
      </c>
      <c r="F37" s="47"/>
      <c r="G37" s="37">
        <f>G$30+G$32*0.926+(G$31+G$33)*0.681+G$34*3.993</f>
        <v>-5702.1699999999992</v>
      </c>
      <c r="H37" s="48"/>
      <c r="I37" s="50">
        <f>I$30*0.926+I$32*0.857+(I$31+I$33)*0.681+I$34*(0.857+0.794+0.735+0.681)</f>
        <v>886.06500000000051</v>
      </c>
      <c r="J37" s="47"/>
      <c r="K37" s="51">
        <f>K$30*0.926+K$32*0.857+(K$31+K$33)*0.681+K$34*(0.857+0.794+0.735+0.681)</f>
        <v>-5484.2349999999988</v>
      </c>
      <c r="L37" s="48"/>
    </row>
    <row r="38" spans="3:12">
      <c r="D38" s="63" t="s">
        <v>32</v>
      </c>
      <c r="E38" s="52">
        <f>E$37*E$14</f>
        <v>1809.5910000000006</v>
      </c>
      <c r="F38" s="15"/>
      <c r="G38" s="14">
        <f>G$37*G$14</f>
        <v>-1710.6509999999996</v>
      </c>
      <c r="H38" s="49"/>
      <c r="I38" s="52">
        <f>I$37*I$14</f>
        <v>620.24550000000033</v>
      </c>
      <c r="J38" s="15"/>
      <c r="K38" s="16">
        <v>0</v>
      </c>
      <c r="L38" s="49"/>
    </row>
    <row r="39" spans="3:12" ht="21" thickBot="1">
      <c r="D39" s="63"/>
      <c r="E39" s="64">
        <f>E38+G38</f>
        <v>98.940000000000964</v>
      </c>
      <c r="F39" s="65"/>
      <c r="G39" s="65"/>
      <c r="H39" s="66"/>
      <c r="I39" s="64">
        <f>I38+K38</f>
        <v>620.24550000000033</v>
      </c>
      <c r="J39" s="65"/>
      <c r="K39" s="65"/>
      <c r="L39" s="66"/>
    </row>
  </sheetData>
  <mergeCells count="9">
    <mergeCell ref="I3:L3"/>
    <mergeCell ref="E3:H3"/>
    <mergeCell ref="D38:D39"/>
    <mergeCell ref="E39:H39"/>
    <mergeCell ref="I39:L39"/>
    <mergeCell ref="E4:F4"/>
    <mergeCell ref="G4:H4"/>
    <mergeCell ref="I4:J4"/>
    <mergeCell ref="K4:L4"/>
  </mergeCells>
  <phoneticPr fontId="2"/>
  <pageMargins left="0.7" right="0.7" top="0.75" bottom="0.75" header="0.3" footer="0.3"/>
  <pageSetup paperSize="9" scale="4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R5-3サンプル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岩間 隆寿</cp:lastModifiedBy>
  <dcterms:created xsi:type="dcterms:W3CDTF">2025-03-08T15:25:16Z</dcterms:created>
  <dcterms:modified xsi:type="dcterms:W3CDTF">2025-04-30T09:08:14Z</dcterms:modified>
  <cp:category/>
</cp:coreProperties>
</file>