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yuken\Desktop\2019-12-18-2020改定教科書\ダウンロードファイル画像\"/>
    </mc:Choice>
  </mc:AlternateContent>
  <xr:revisionPtr revIDLastSave="0" documentId="8_{ECCF5F56-3E0A-4856-8EBB-AEBD5913479D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Sheet1" sheetId="1" r:id="rId1"/>
    <sheet name="テーブル変換・日付計算" sheetId="4" r:id="rId2"/>
    <sheet name="テーブル変換・日付計算 (追加)" sheetId="5" r:id="rId3"/>
    <sheet name="Sheet2" sheetId="2" r:id="rId4"/>
    <sheet name="Sheet3" sheetId="3" r:id="rId5"/>
  </sheets>
  <definedNames>
    <definedName name="_xlnm.Print_Area" localSheetId="0">Sheet1!$B$2:$H$24</definedName>
    <definedName name="_xlnm.Print_Area" localSheetId="1">テーブル変換・日付計算!#REF!</definedName>
    <definedName name="_xlnm.Print_Area" localSheetId="2">'テーブル変換・日付計算 (追加)'!$B$2:$H$27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5" l="1"/>
  <c r="G23" i="5" s="1"/>
  <c r="D23" i="5"/>
  <c r="F22" i="5"/>
  <c r="G22" i="5" s="1"/>
  <c r="D22" i="5"/>
  <c r="F21" i="5"/>
  <c r="G21" i="5" s="1"/>
  <c r="D21" i="5"/>
  <c r="F20" i="5"/>
  <c r="G20" i="5" s="1"/>
  <c r="D20" i="5"/>
  <c r="F19" i="5"/>
  <c r="G19" i="5" s="1"/>
  <c r="D19" i="5"/>
  <c r="F18" i="5"/>
  <c r="G18" i="5" s="1"/>
  <c r="D18" i="5"/>
  <c r="D15" i="5"/>
  <c r="D14" i="5"/>
  <c r="D6" i="5"/>
  <c r="D6" i="1"/>
  <c r="G24" i="5" l="1"/>
  <c r="D16" i="1"/>
  <c r="G25" i="5" l="1"/>
  <c r="G26" i="5" s="1"/>
  <c r="E12" i="5" s="1"/>
  <c r="F16" i="1"/>
  <c r="G16" i="1" s="1"/>
  <c r="F17" i="1"/>
  <c r="G17" i="1" s="1"/>
  <c r="F18" i="1"/>
  <c r="G18" i="1" s="1"/>
  <c r="F19" i="1"/>
  <c r="G19" i="1" s="1"/>
  <c r="F20" i="1"/>
  <c r="G20" i="1" s="1"/>
  <c r="F15" i="1"/>
  <c r="G15" i="1" s="1"/>
  <c r="D17" i="1"/>
  <c r="D18" i="1"/>
  <c r="D19" i="1"/>
  <c r="D20" i="1"/>
  <c r="D15" i="1"/>
  <c r="G21" i="1" l="1"/>
  <c r="G22" i="1" l="1"/>
  <c r="G23" i="1" s="1"/>
  <c r="E12" i="1" s="1"/>
</calcChain>
</file>

<file path=xl/sharedStrings.xml><?xml version="1.0" encoding="utf-8"?>
<sst xmlns="http://schemas.openxmlformats.org/spreadsheetml/2006/main" count="167" uniqueCount="63">
  <si>
    <t>得意先コード</t>
    <rPh sb="0" eb="3">
      <t>トクイサキ</t>
    </rPh>
    <phoneticPr fontId="2"/>
  </si>
  <si>
    <t>得意先名</t>
    <rPh sb="0" eb="3">
      <t>トクイサキ</t>
    </rPh>
    <rPh sb="3" eb="4">
      <t>メイ</t>
    </rPh>
    <phoneticPr fontId="2"/>
  </si>
  <si>
    <t>様</t>
    <rPh sb="0" eb="1">
      <t>サマ</t>
    </rPh>
    <phoneticPr fontId="2"/>
  </si>
  <si>
    <t>東西商事（株）</t>
    <rPh sb="0" eb="2">
      <t>トウザイ</t>
    </rPh>
    <rPh sb="2" eb="4">
      <t>ショウジ</t>
    </rPh>
    <rPh sb="5" eb="6">
      <t>カブ</t>
    </rPh>
    <phoneticPr fontId="2"/>
  </si>
  <si>
    <t>　毎度お引き立て、有難うございます。さて、ご依頼の件につき、下記のように、御見積もり申し上げます。よろしくご検討の程お願い申し上げます。</t>
    <rPh sb="1" eb="3">
      <t>マイド</t>
    </rPh>
    <rPh sb="4" eb="5">
      <t>ヒ</t>
    </rPh>
    <rPh sb="6" eb="7">
      <t>タ</t>
    </rPh>
    <rPh sb="9" eb="11">
      <t>アリガト</t>
    </rPh>
    <rPh sb="22" eb="24">
      <t>イライ</t>
    </rPh>
    <rPh sb="25" eb="26">
      <t>ケン</t>
    </rPh>
    <rPh sb="30" eb="32">
      <t>カキ</t>
    </rPh>
    <rPh sb="37" eb="40">
      <t>オミツ</t>
    </rPh>
    <rPh sb="42" eb="43">
      <t>モウ</t>
    </rPh>
    <rPh sb="44" eb="45">
      <t>ア</t>
    </rPh>
    <rPh sb="54" eb="56">
      <t>ケントウ</t>
    </rPh>
    <rPh sb="57" eb="58">
      <t>ホド</t>
    </rPh>
    <rPh sb="59" eb="60">
      <t>ネガ</t>
    </rPh>
    <rPh sb="61" eb="62">
      <t>モウ</t>
    </rPh>
    <rPh sb="63" eb="64">
      <t>ア</t>
    </rPh>
    <phoneticPr fontId="2"/>
  </si>
  <si>
    <t>円</t>
    <rPh sb="0" eb="1">
      <t>エン</t>
    </rPh>
    <phoneticPr fontId="2"/>
  </si>
  <si>
    <t>製品コード</t>
    <rPh sb="0" eb="2">
      <t>セイヒン</t>
    </rPh>
    <phoneticPr fontId="2"/>
  </si>
  <si>
    <t>製品名</t>
    <rPh sb="0" eb="3">
      <t>セイヒンメイ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</si>
  <si>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</si>
  <si>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</si>
  <si>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</si>
  <si>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</si>
  <si>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総合計</t>
    <rPh sb="0" eb="1">
      <t>ソウ</t>
    </rPh>
    <rPh sb="1" eb="3">
      <t>ゴウケイ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</si>
  <si>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</si>
  <si>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製品データ表</t>
    <rPh sb="0" eb="2">
      <t>セイヒン</t>
    </rPh>
    <rPh sb="5" eb="6">
      <t>ヒョウ</t>
    </rPh>
    <phoneticPr fontId="2"/>
  </si>
  <si>
    <t>得意先データ表</t>
    <rPh sb="0" eb="3">
      <t>トクイサキ</t>
    </rPh>
    <rPh sb="6" eb="7">
      <t>ヒョウ</t>
    </rPh>
    <phoneticPr fontId="2"/>
  </si>
  <si>
    <t>S1</t>
    <phoneticPr fontId="2"/>
  </si>
  <si>
    <t>S2</t>
    <phoneticPr fontId="2"/>
  </si>
  <si>
    <t>S3</t>
  </si>
  <si>
    <t>S4</t>
  </si>
  <si>
    <t>S5</t>
  </si>
  <si>
    <t>S6</t>
  </si>
  <si>
    <t>S7</t>
  </si>
  <si>
    <t>S8</t>
  </si>
  <si>
    <t>S9</t>
  </si>
  <si>
    <t>手帳</t>
    <rPh sb="0" eb="2">
      <t>テチョウ</t>
    </rPh>
    <phoneticPr fontId="2"/>
  </si>
  <si>
    <t>鉛筆１ダース</t>
    <rPh sb="0" eb="2">
      <t>エンピツ</t>
    </rPh>
    <phoneticPr fontId="2"/>
  </si>
  <si>
    <t>絵の具</t>
    <rPh sb="0" eb="1">
      <t>エ</t>
    </rPh>
    <rPh sb="2" eb="3">
      <t>グ</t>
    </rPh>
    <phoneticPr fontId="2"/>
  </si>
  <si>
    <t>消しゴム</t>
    <rPh sb="0" eb="1">
      <t>ケ</t>
    </rPh>
    <phoneticPr fontId="2"/>
  </si>
  <si>
    <t>カレンダー</t>
    <phoneticPr fontId="2"/>
  </si>
  <si>
    <t>T1</t>
    <phoneticPr fontId="2"/>
  </si>
  <si>
    <t>T2</t>
    <phoneticPr fontId="2"/>
  </si>
  <si>
    <t>T3</t>
  </si>
  <si>
    <t>T4</t>
  </si>
  <si>
    <t>T5</t>
  </si>
  <si>
    <t>T6</t>
  </si>
  <si>
    <t>T7</t>
  </si>
  <si>
    <t>秋葉文具店</t>
    <rPh sb="0" eb="2">
      <t>アキバ</t>
    </rPh>
    <rPh sb="2" eb="4">
      <t>ブング</t>
    </rPh>
    <rPh sb="4" eb="5">
      <t>テン</t>
    </rPh>
    <phoneticPr fontId="2"/>
  </si>
  <si>
    <t>銀杏商事</t>
    <rPh sb="0" eb="2">
      <t>ギンナン</t>
    </rPh>
    <rPh sb="2" eb="4">
      <t>ショウジ</t>
    </rPh>
    <phoneticPr fontId="2"/>
  </si>
  <si>
    <t>畑山商店</t>
    <rPh sb="0" eb="2">
      <t>ハタケヤマ</t>
    </rPh>
    <rPh sb="2" eb="4">
      <t>ショウテン</t>
    </rPh>
    <phoneticPr fontId="2"/>
  </si>
  <si>
    <t>梅田文具店</t>
    <rPh sb="0" eb="2">
      <t>ウメダ</t>
    </rPh>
    <rPh sb="2" eb="4">
      <t>ブング</t>
    </rPh>
    <rPh sb="4" eb="5">
      <t>テン</t>
    </rPh>
    <phoneticPr fontId="2"/>
  </si>
  <si>
    <t>モミの木商会</t>
    <rPh sb="3" eb="4">
      <t>キ</t>
    </rPh>
    <rPh sb="4" eb="6">
      <t>ショウカイ</t>
    </rPh>
    <phoneticPr fontId="2"/>
  </si>
  <si>
    <t>桜文具</t>
    <rPh sb="0" eb="1">
      <t>サクラ</t>
    </rPh>
    <rPh sb="1" eb="3">
      <t>ブング</t>
    </rPh>
    <phoneticPr fontId="2"/>
  </si>
  <si>
    <t>S9</t>
    <phoneticPr fontId="2"/>
  </si>
  <si>
    <t>御見積金額</t>
    <rPh sb="0" eb="1">
      <t>オ</t>
    </rPh>
    <rPh sb="1" eb="3">
      <t>ミツモリ</t>
    </rPh>
    <rPh sb="3" eb="5">
      <t>キンガク</t>
    </rPh>
    <phoneticPr fontId="2"/>
  </si>
  <si>
    <t>カスミ販売</t>
    <rPh sb="3" eb="5">
      <t>ハンバイ</t>
    </rPh>
    <phoneticPr fontId="2"/>
  </si>
  <si>
    <t>T4</t>
    <phoneticPr fontId="2"/>
  </si>
  <si>
    <t>S6</t>
    <phoneticPr fontId="2"/>
  </si>
  <si>
    <t>ペンケース</t>
    <phoneticPr fontId="2"/>
  </si>
  <si>
    <t>ノート（A4）</t>
    <phoneticPr fontId="2"/>
  </si>
  <si>
    <t>付箋セット</t>
    <rPh sb="0" eb="2">
      <t>フセン</t>
    </rPh>
    <phoneticPr fontId="2"/>
  </si>
  <si>
    <t>消費税（8%)</t>
    <rPh sb="0" eb="3">
      <t>ショウヒゼイ</t>
    </rPh>
    <phoneticPr fontId="2"/>
  </si>
  <si>
    <t>S3</t>
    <phoneticPr fontId="2"/>
  </si>
  <si>
    <t>ノート（B5）</t>
    <phoneticPr fontId="2"/>
  </si>
  <si>
    <t>S10</t>
    <phoneticPr fontId="2"/>
  </si>
  <si>
    <t>納品予定日</t>
    <rPh sb="0" eb="2">
      <t>ノウヒン</t>
    </rPh>
    <rPh sb="2" eb="5">
      <t>ヨテイビ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</si>
  <si>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</si>
  <si>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NO.00-1234</t>
    <phoneticPr fontId="2"/>
  </si>
  <si>
    <t>色画用紙セット(A4)</t>
    <rPh sb="0" eb="1">
      <t>イロ</t>
    </rPh>
    <rPh sb="1" eb="4">
      <t>ガヨウシ</t>
    </rPh>
    <phoneticPr fontId="2"/>
  </si>
  <si>
    <t>T8</t>
    <phoneticPr fontId="2"/>
  </si>
  <si>
    <t>文具の文教堂</t>
    <rPh sb="0" eb="2">
      <t>ブング</t>
    </rPh>
    <rPh sb="3" eb="6">
      <t>ブンキョウドウ</t>
    </rPh>
    <phoneticPr fontId="2"/>
  </si>
  <si>
    <t>海老澤商会</t>
    <rPh sb="0" eb="3">
      <t>エビサワ</t>
    </rPh>
    <rPh sb="3" eb="5">
      <t>ショウカイ</t>
    </rPh>
    <phoneticPr fontId="2"/>
  </si>
  <si>
    <t>文京文具店</t>
    <rPh sb="0" eb="2">
      <t>ブンキョウ</t>
    </rPh>
    <rPh sb="2" eb="4">
      <t>ブング</t>
    </rPh>
    <rPh sb="4" eb="5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</si>
</sst>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9" xfId="0" applyBorder="1">
      <alignment vertical="center"/>
    </xf>
    <xf numFmtId="0" fontId="0" fillId="0" borderId="18" xfId="0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2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3" xfId="0" applyNumberFormat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6" xfId="1" applyFont="1" applyFill="1" applyBorder="1">
      <alignment vertical="center"/>
    </xf>
    <xf numFmtId="0" fontId="0" fillId="0" borderId="19" xfId="0" applyFill="1" applyBorder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2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5" xfId="1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horizontal="center" vertical="center"/>
    </xf>
    <xf numFmtId="38" fontId="0" fillId="0" borderId="9" xfId="1" applyFont="1" applyFill="1" applyBorder="1">
      <alignment vertical="center"/>
    </xf>
    <xf numFmtId="0" fontId="0" fillId="0" borderId="21" xfId="0" applyFill="1" applyBorder="1">
      <alignment vertical="center"/>
    </xf>
    <xf numFmtId="0" fontId="0" fillId="0" borderId="2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29" xfId="0" applyFill="1" applyBorder="1">
      <alignment vertical="center"/>
    </xf>
    <xf numFmtId="38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2" borderId="28" xfId="0" applyFill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29" xfId="0" applyFill="1" applyBorder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9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0" fillId="0" borderId="0" xfId="0" applyBorder="1" applyAlignment="1">
      <alignment horizontal="left" vertical="top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3"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テーブル14" displayName="テーブル14" ref="C30:E40" totalsRowShown="0" headerRowDxfId="12" headerRowBorderDxfId="11" tableBorderDxfId="10" totalsRowBorderDxfId="9">
  <autoFilter ref="C30:E40" xr:uid="{00000000-0009-0000-0100-000003000000}"/>
  <tableColumns count="3">
    <tableColumn id="1" xr3:uid="{00000000-0010-0000-0000-000001000000}" name="製品コード" dataDxfId="8"/>
    <tableColumn id="2" xr3:uid="{00000000-0010-0000-0000-000002000000}" name="製品名" dataDxfId="7"/>
    <tableColumn id="3" xr3:uid="{00000000-0010-0000-0000-000003000000}" name="単価" dataDxfId="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テーブル25" displayName="テーブル25" ref="G30:H38" totalsRowShown="0" headerRowDxfId="5" headerRowBorderDxfId="4" tableBorderDxfId="3" totalsRowBorderDxfId="2">
  <autoFilter ref="G30:H38" xr:uid="{00000000-0009-0000-0100-000004000000}"/>
  <tableColumns count="2">
    <tableColumn id="1" xr3:uid="{00000000-0010-0000-0100-000001000000}" name="得意先コード" dataDxfId="1"/>
    <tableColumn id="2" xr3:uid="{00000000-0010-0000-0100-000002000000}" name="得意先名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7"/>
  <sheetViews>
    <sheetView showZeros="0" topLeftCell="A4" zoomScale="85" zoomScaleNormal="85" workbookViewId="0">
      <selection activeCell="G38" sqref="G38"/>
    </sheetView>
  </sheetViews>
  <sheetFormatPr defaultRowHeight="13.5" x14ac:dyDescent="0.15"/>
  <cols>
    <col min="1" max="1" width="7.5" customWidth="1"/>
    <col min="2" max="2" width="11.125" customWidth="1"/>
    <col min="3" max="3" width="12.125" bestFit="1" customWidth="1"/>
    <col min="4" max="4" width="11.875" bestFit="1" customWidth="1"/>
    <col min="5" max="6" width="11.5" customWidth="1"/>
    <col min="7" max="7" width="14.125" bestFit="1" customWidth="1"/>
    <col min="8" max="8" width="12.125" bestFit="1" customWidth="1"/>
  </cols>
  <sheetData>
    <row r="1" spans="2:9" ht="14.25" thickBot="1" x14ac:dyDescent="0.2"/>
    <row r="2" spans="2:9" x14ac:dyDescent="0.15">
      <c r="B2" s="7"/>
      <c r="C2" s="8"/>
      <c r="D2" s="8"/>
      <c r="E2" s="8"/>
      <c r="F2" s="8"/>
      <c r="G2" s="8"/>
      <c r="H2" s="9"/>
    </row>
    <row r="3" spans="2:9" ht="21" x14ac:dyDescent="0.15">
      <c r="B3" s="69" t="s">
        <v>13</v>
      </c>
      <c r="C3" s="70"/>
      <c r="D3" s="70"/>
      <c r="E3" s="70"/>
      <c r="F3" s="70"/>
      <c r="G3" s="70"/>
      <c r="H3" s="71"/>
    </row>
    <row r="4" spans="2:9" ht="13.5" customHeight="1" x14ac:dyDescent="0.15">
      <c r="B4" s="11"/>
      <c r="C4" s="12"/>
      <c r="D4" s="12"/>
      <c r="E4" s="12"/>
      <c r="F4" s="12"/>
      <c r="G4" s="12"/>
      <c r="H4" s="10"/>
    </row>
    <row r="5" spans="2:9" ht="13.5" customHeight="1" thickBot="1" x14ac:dyDescent="0.2">
      <c r="B5" s="11"/>
      <c r="C5" s="15" t="s">
        <v>0</v>
      </c>
      <c r="D5" s="15" t="s">
        <v>1</v>
      </c>
      <c r="E5" s="12"/>
      <c r="F5" s="12"/>
      <c r="G5" s="13">
        <v>43378</v>
      </c>
      <c r="H5" s="10"/>
    </row>
    <row r="6" spans="2:9" ht="13.5" customHeight="1" thickBot="1" x14ac:dyDescent="0.2">
      <c r="B6" s="11"/>
      <c r="C6" s="16" t="s">
        <v>46</v>
      </c>
      <c r="D6" s="2" t="str">
        <f>VLOOKUP(C6,$G$28:$H$34,2,FALSE)</f>
        <v>梅田文具店</v>
      </c>
      <c r="E6" s="3" t="s">
        <v>2</v>
      </c>
      <c r="F6" s="12"/>
      <c r="G6" s="12" t="s">
        <v>3</v>
      </c>
      <c r="H6" s="10"/>
    </row>
    <row r="7" spans="2:9" ht="13.5" customHeight="1" x14ac:dyDescent="0.15">
      <c r="B7" s="11"/>
      <c r="C7" s="12"/>
      <c r="D7" s="12"/>
      <c r="E7" s="12"/>
      <c r="F7" s="12"/>
      <c r="G7" s="12"/>
      <c r="H7" s="10"/>
    </row>
    <row r="8" spans="2:9" ht="13.5" customHeight="1" x14ac:dyDescent="0.15">
      <c r="B8" s="11"/>
      <c r="C8" s="68" t="s">
        <v>4</v>
      </c>
      <c r="D8" s="68"/>
      <c r="E8" s="68"/>
      <c r="F8" s="68"/>
      <c r="G8" s="68"/>
      <c r="H8" s="10"/>
    </row>
    <row r="9" spans="2:9" ht="13.5" customHeight="1" x14ac:dyDescent="0.15">
      <c r="B9" s="11"/>
      <c r="C9" s="68"/>
      <c r="D9" s="68"/>
      <c r="E9" s="68"/>
      <c r="F9" s="68"/>
      <c r="G9" s="68"/>
      <c r="H9" s="10"/>
    </row>
    <row r="10" spans="2:9" ht="13.5" customHeight="1" x14ac:dyDescent="0.15">
      <c r="B10" s="11"/>
      <c r="C10" s="68"/>
      <c r="D10" s="68"/>
      <c r="E10" s="68"/>
      <c r="F10" s="68"/>
      <c r="G10" s="68"/>
      <c r="H10" s="10"/>
    </row>
    <row r="11" spans="2:9" ht="13.5" customHeight="1" thickBot="1" x14ac:dyDescent="0.2">
      <c r="B11" s="11"/>
      <c r="C11" s="12"/>
      <c r="D11" s="12"/>
      <c r="E11" s="12"/>
      <c r="F11" s="12"/>
      <c r="G11" s="12"/>
      <c r="H11" s="10"/>
    </row>
    <row r="12" spans="2:9" ht="13.5" customHeight="1" thickBot="1" x14ac:dyDescent="0.2">
      <c r="B12" s="11"/>
      <c r="C12" s="12"/>
      <c r="D12" s="1" t="s">
        <v>44</v>
      </c>
      <c r="E12" s="17">
        <f>G23</f>
        <v>23220</v>
      </c>
      <c r="F12" s="3" t="s">
        <v>5</v>
      </c>
      <c r="G12" s="12"/>
      <c r="H12" s="10"/>
    </row>
    <row r="13" spans="2:9" ht="13.5" customHeight="1" thickBot="1" x14ac:dyDescent="0.2">
      <c r="B13" s="11"/>
      <c r="C13" s="12"/>
      <c r="D13" s="12"/>
      <c r="E13" s="12"/>
      <c r="F13" s="12"/>
      <c r="G13" s="12"/>
      <c r="H13" s="10"/>
    </row>
    <row r="14" spans="2:9" ht="13.5" customHeight="1" x14ac:dyDescent="0.15">
      <c r="B14" s="11"/>
      <c r="C14" s="4" t="s">
        <v>6</v>
      </c>
      <c r="D14" s="5" t="s">
        <v>7</v>
      </c>
      <c r="E14" s="5" t="s">
        <v>8</v>
      </c>
      <c r="F14" s="5" t="s">
        <v>9</v>
      </c>
      <c r="G14" s="6" t="s">
        <v>10</v>
      </c>
      <c r="H14" s="10"/>
    </row>
    <row r="15" spans="2:9" ht="13.5" customHeight="1" x14ac:dyDescent="0.15">
      <c r="B15" s="11"/>
      <c r="C15" s="18" t="s">
        <v>16</v>
      </c>
      <c r="D15" s="19" t="str">
        <f t="shared" ref="D15:D20" si="0">IF(C15="",,VLOOKUP(C15,$C$28:$E$36,2,FALSE))</f>
        <v>ノート（A4）</v>
      </c>
      <c r="E15" s="19">
        <v>20</v>
      </c>
      <c r="F15" s="20">
        <f t="shared" ref="F15:F20" si="1">IF(C15="",,VLOOKUP(C15,$C$28:$E$36,3,FALSE))</f>
        <v>120</v>
      </c>
      <c r="G15" s="21">
        <f t="shared" ref="G15:G20" si="2">E15*F15</f>
        <v>2400</v>
      </c>
      <c r="H15" s="22"/>
      <c r="I15" s="23"/>
    </row>
    <row r="16" spans="2:9" ht="13.5" customHeight="1" x14ac:dyDescent="0.15">
      <c r="B16" s="11"/>
      <c r="C16" s="18" t="s">
        <v>52</v>
      </c>
      <c r="D16" s="19" t="str">
        <f t="shared" si="0"/>
        <v>ペンケース</v>
      </c>
      <c r="E16" s="19">
        <v>10</v>
      </c>
      <c r="F16" s="20">
        <f t="shared" si="1"/>
        <v>250</v>
      </c>
      <c r="G16" s="21">
        <f t="shared" si="2"/>
        <v>2500</v>
      </c>
      <c r="H16" s="22"/>
      <c r="I16" s="23"/>
    </row>
    <row r="17" spans="2:9" ht="13.5" customHeight="1" x14ac:dyDescent="0.15">
      <c r="B17" s="11"/>
      <c r="C17" s="18" t="s">
        <v>47</v>
      </c>
      <c r="D17" s="19" t="str">
        <f t="shared" si="0"/>
        <v>付箋セット</v>
      </c>
      <c r="E17" s="19">
        <v>50</v>
      </c>
      <c r="F17" s="20">
        <f t="shared" si="1"/>
        <v>300</v>
      </c>
      <c r="G17" s="21">
        <f t="shared" si="2"/>
        <v>15000</v>
      </c>
      <c r="H17" s="22"/>
      <c r="I17" s="23"/>
    </row>
    <row r="18" spans="2:9" ht="13.5" customHeight="1" x14ac:dyDescent="0.15">
      <c r="B18" s="11"/>
      <c r="C18" s="18" t="s">
        <v>43</v>
      </c>
      <c r="D18" s="19" t="str">
        <f t="shared" si="0"/>
        <v>カレンダー</v>
      </c>
      <c r="E18" s="19">
        <v>2</v>
      </c>
      <c r="F18" s="20">
        <f t="shared" si="1"/>
        <v>800</v>
      </c>
      <c r="G18" s="21">
        <f t="shared" si="2"/>
        <v>1600</v>
      </c>
      <c r="H18" s="22"/>
      <c r="I18" s="23"/>
    </row>
    <row r="19" spans="2:9" ht="13.5" customHeight="1" x14ac:dyDescent="0.15">
      <c r="B19" s="11"/>
      <c r="C19" s="18"/>
      <c r="D19" s="19">
        <f t="shared" si="0"/>
        <v>0</v>
      </c>
      <c r="E19" s="19"/>
      <c r="F19" s="20">
        <f t="shared" si="1"/>
        <v>0</v>
      </c>
      <c r="G19" s="21">
        <f t="shared" si="2"/>
        <v>0</v>
      </c>
      <c r="H19" s="22"/>
      <c r="I19" s="23"/>
    </row>
    <row r="20" spans="2:9" ht="13.5" customHeight="1" thickBot="1" x14ac:dyDescent="0.2">
      <c r="B20" s="11"/>
      <c r="C20" s="24"/>
      <c r="D20" s="25">
        <f t="shared" si="0"/>
        <v>0</v>
      </c>
      <c r="E20" s="25"/>
      <c r="F20" s="26">
        <f t="shared" si="1"/>
        <v>0</v>
      </c>
      <c r="G20" s="27">
        <f t="shared" si="2"/>
        <v>0</v>
      </c>
      <c r="H20" s="22"/>
      <c r="I20" s="23"/>
    </row>
    <row r="21" spans="2:9" ht="13.5" customHeight="1" x14ac:dyDescent="0.15">
      <c r="B21" s="11"/>
      <c r="C21" s="28"/>
      <c r="D21" s="28"/>
      <c r="E21" s="28"/>
      <c r="F21" s="29" t="s">
        <v>11</v>
      </c>
      <c r="G21" s="30">
        <f>SUM(G15:G20)</f>
        <v>21500</v>
      </c>
      <c r="H21" s="22"/>
      <c r="I21" s="23"/>
    </row>
    <row r="22" spans="2:9" ht="13.5" customHeight="1" x14ac:dyDescent="0.15">
      <c r="B22" s="11"/>
      <c r="C22" s="28"/>
      <c r="D22" s="28"/>
      <c r="E22" s="28"/>
      <c r="F22" s="31" t="s">
        <v>51</v>
      </c>
      <c r="G22" s="21">
        <f>G21*0.08</f>
        <v>1720</v>
      </c>
      <c r="H22" s="22"/>
      <c r="I22" s="23"/>
    </row>
    <row r="23" spans="2:9" ht="13.5" customHeight="1" thickBot="1" x14ac:dyDescent="0.2">
      <c r="B23" s="11"/>
      <c r="C23" s="28"/>
      <c r="D23" s="28"/>
      <c r="E23" s="28"/>
      <c r="F23" s="32" t="s">
        <v>12</v>
      </c>
      <c r="G23" s="33">
        <f>G21+G22</f>
        <v>23220</v>
      </c>
      <c r="H23" s="22"/>
      <c r="I23" s="23"/>
    </row>
    <row r="24" spans="2:9" ht="13.5" customHeight="1" thickBot="1" x14ac:dyDescent="0.2">
      <c r="B24" s="14"/>
      <c r="C24" s="34"/>
      <c r="D24" s="34"/>
      <c r="E24" s="34"/>
      <c r="F24" s="34"/>
      <c r="G24" s="34"/>
      <c r="H24" s="35"/>
      <c r="I24" s="23"/>
    </row>
    <row r="25" spans="2:9" ht="13.5" customHeight="1" x14ac:dyDescent="0.15">
      <c r="C25" s="23"/>
      <c r="D25" s="23"/>
      <c r="E25" s="23"/>
      <c r="F25" s="23"/>
      <c r="G25" s="23"/>
      <c r="H25" s="23"/>
      <c r="I25" s="23"/>
    </row>
    <row r="26" spans="2:9" ht="13.5" customHeight="1" thickBot="1" x14ac:dyDescent="0.2">
      <c r="C26" s="23" t="s">
        <v>14</v>
      </c>
      <c r="D26" s="23"/>
      <c r="E26" s="23"/>
      <c r="F26" s="23"/>
      <c r="G26" s="23" t="s">
        <v>15</v>
      </c>
      <c r="H26" s="23"/>
      <c r="I26" s="23"/>
    </row>
    <row r="27" spans="2:9" ht="13.5" customHeight="1" x14ac:dyDescent="0.15">
      <c r="C27" s="36" t="s">
        <v>6</v>
      </c>
      <c r="D27" s="37" t="s">
        <v>7</v>
      </c>
      <c r="E27" s="38" t="s">
        <v>9</v>
      </c>
      <c r="F27" s="23"/>
      <c r="G27" s="36" t="s">
        <v>0</v>
      </c>
      <c r="H27" s="38" t="s">
        <v>1</v>
      </c>
      <c r="I27" s="23"/>
    </row>
    <row r="28" spans="2:9" ht="13.5" customHeight="1" x14ac:dyDescent="0.15">
      <c r="C28" s="18" t="s">
        <v>16</v>
      </c>
      <c r="D28" s="19" t="s">
        <v>49</v>
      </c>
      <c r="E28" s="39">
        <v>120</v>
      </c>
      <c r="F28" s="23"/>
      <c r="G28" s="18" t="s">
        <v>30</v>
      </c>
      <c r="H28" s="39" t="s">
        <v>37</v>
      </c>
      <c r="I28" s="23"/>
    </row>
    <row r="29" spans="2:9" ht="13.5" customHeight="1" x14ac:dyDescent="0.15">
      <c r="C29" s="18" t="s">
        <v>17</v>
      </c>
      <c r="D29" s="19" t="s">
        <v>53</v>
      </c>
      <c r="E29" s="39">
        <v>100</v>
      </c>
      <c r="F29" s="23"/>
      <c r="G29" s="18" t="s">
        <v>31</v>
      </c>
      <c r="H29" s="39" t="s">
        <v>38</v>
      </c>
      <c r="I29" s="23"/>
    </row>
    <row r="30" spans="2:9" ht="13.5" customHeight="1" x14ac:dyDescent="0.15">
      <c r="C30" s="18" t="s">
        <v>18</v>
      </c>
      <c r="D30" s="19" t="s">
        <v>48</v>
      </c>
      <c r="E30" s="39">
        <v>250</v>
      </c>
      <c r="F30" s="23"/>
      <c r="G30" s="18" t="s">
        <v>32</v>
      </c>
      <c r="H30" s="39" t="s">
        <v>39</v>
      </c>
      <c r="I30" s="23"/>
    </row>
    <row r="31" spans="2:9" ht="13.5" customHeight="1" x14ac:dyDescent="0.15">
      <c r="C31" s="18" t="s">
        <v>19</v>
      </c>
      <c r="D31" s="19" t="s">
        <v>25</v>
      </c>
      <c r="E31" s="39">
        <v>400</v>
      </c>
      <c r="F31" s="23"/>
      <c r="G31" s="18" t="s">
        <v>33</v>
      </c>
      <c r="H31" s="39" t="s">
        <v>40</v>
      </c>
      <c r="I31" s="23"/>
    </row>
    <row r="32" spans="2:9" ht="13.5" customHeight="1" x14ac:dyDescent="0.15">
      <c r="C32" s="18" t="s">
        <v>20</v>
      </c>
      <c r="D32" s="19" t="s">
        <v>26</v>
      </c>
      <c r="E32" s="39">
        <v>450</v>
      </c>
      <c r="F32" s="23"/>
      <c r="G32" s="18" t="s">
        <v>34</v>
      </c>
      <c r="H32" s="39" t="s">
        <v>41</v>
      </c>
      <c r="I32" s="23"/>
    </row>
    <row r="33" spans="3:9" ht="13.5" customHeight="1" x14ac:dyDescent="0.15">
      <c r="C33" s="18" t="s">
        <v>21</v>
      </c>
      <c r="D33" s="19" t="s">
        <v>50</v>
      </c>
      <c r="E33" s="39">
        <v>300</v>
      </c>
      <c r="F33" s="23"/>
      <c r="G33" s="18" t="s">
        <v>35</v>
      </c>
      <c r="H33" s="39" t="s">
        <v>42</v>
      </c>
      <c r="I33" s="23"/>
    </row>
    <row r="34" spans="3:9" ht="13.5" customHeight="1" thickBot="1" x14ac:dyDescent="0.2">
      <c r="C34" s="18" t="s">
        <v>22</v>
      </c>
      <c r="D34" s="19" t="s">
        <v>27</v>
      </c>
      <c r="E34" s="39">
        <v>750</v>
      </c>
      <c r="F34" s="23"/>
      <c r="G34" s="24" t="s">
        <v>36</v>
      </c>
      <c r="H34" s="40" t="s">
        <v>45</v>
      </c>
      <c r="I34" s="23"/>
    </row>
    <row r="35" spans="3:9" ht="13.5" customHeight="1" x14ac:dyDescent="0.15">
      <c r="C35" s="18" t="s">
        <v>23</v>
      </c>
      <c r="D35" s="19" t="s">
        <v>28</v>
      </c>
      <c r="E35" s="39">
        <v>50</v>
      </c>
      <c r="F35" s="23"/>
      <c r="G35" s="23"/>
      <c r="H35" s="23"/>
      <c r="I35" s="23"/>
    </row>
    <row r="36" spans="3:9" ht="13.5" customHeight="1" thickBot="1" x14ac:dyDescent="0.2">
      <c r="C36" s="24" t="s">
        <v>24</v>
      </c>
      <c r="D36" s="25" t="s">
        <v>29</v>
      </c>
      <c r="E36" s="40">
        <v>800</v>
      </c>
      <c r="F36" s="23"/>
      <c r="G36" s="23"/>
      <c r="H36" s="23"/>
      <c r="I36" s="23"/>
    </row>
    <row r="37" spans="3:9" ht="13.5" customHeight="1" x14ac:dyDescent="0.15"/>
  </sheetData>
  <mergeCells count="2">
    <mergeCell ref="C8:G10"/>
    <mergeCell ref="B3:H3"/>
  </mergeCells>
  <phoneticPr fontId="2"/>
  <pageMargins left="0.70866141732283472" right="0.70866141732283472" top="0.85" bottom="0.74803149606299213" header="0.31496062992125984" footer="0.31496062992125984"/>
  <pageSetup paperSize="9" scale="16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I14"/>
  <sheetViews>
    <sheetView showZeros="0" tabSelected="1" zoomScale="80" zoomScaleNormal="80" workbookViewId="0">
      <selection sqref="A1:XFD29"/>
    </sheetView>
  </sheetViews>
  <sheetFormatPr defaultColWidth="8.875" defaultRowHeight="18.75" x14ac:dyDescent="0.15"/>
  <cols>
    <col min="1" max="1" width="5.625" style="56" customWidth="1"/>
    <col min="2" max="2" width="11" style="56" customWidth="1"/>
    <col min="3" max="3" width="13" style="56" bestFit="1" customWidth="1"/>
    <col min="4" max="4" width="13.5" style="56" bestFit="1" customWidth="1"/>
    <col min="5" max="5" width="11.5" style="56" customWidth="1"/>
    <col min="6" max="6" width="13.625" style="56" bestFit="1" customWidth="1"/>
    <col min="7" max="7" width="19.25" style="56" bestFit="1" customWidth="1"/>
    <col min="8" max="8" width="11" style="56" bestFit="1" customWidth="1"/>
    <col min="9" max="9" width="5.625" style="56" customWidth="1"/>
    <col min="10" max="16384" width="8.875" style="56"/>
  </cols>
  <sheetData>
    <row r="1" spans="3:9" ht="18" customHeight="1" x14ac:dyDescent="0.15">
      <c r="C1" s="59"/>
      <c r="D1" s="59"/>
      <c r="E1" s="59"/>
      <c r="F1" s="59"/>
      <c r="G1" s="59"/>
      <c r="H1" s="59"/>
      <c r="I1" s="59"/>
    </row>
    <row r="2" spans="3:9" ht="18" customHeight="1" thickBot="1" x14ac:dyDescent="0.2">
      <c r="C2" s="59" t="s">
        <v>14</v>
      </c>
      <c r="D2" s="59"/>
      <c r="E2" s="59"/>
      <c r="F2" s="59"/>
      <c r="G2" s="59" t="s">
        <v>15</v>
      </c>
      <c r="H2" s="59"/>
      <c r="I2" s="59"/>
    </row>
    <row r="3" spans="3:9" ht="18" customHeight="1" x14ac:dyDescent="0.15">
      <c r="C3" s="63" t="s">
        <v>6</v>
      </c>
      <c r="D3" s="66" t="s">
        <v>7</v>
      </c>
      <c r="E3" s="64" t="s">
        <v>9</v>
      </c>
      <c r="F3" s="59"/>
      <c r="G3" s="63" t="s">
        <v>0</v>
      </c>
      <c r="H3" s="64" t="s">
        <v>1</v>
      </c>
      <c r="I3" s="59"/>
    </row>
    <row r="4" spans="3:9" ht="18" customHeight="1" x14ac:dyDescent="0.15">
      <c r="C4" s="57" t="s">
        <v>16</v>
      </c>
      <c r="D4" s="58" t="s">
        <v>49</v>
      </c>
      <c r="E4" s="62">
        <v>120</v>
      </c>
      <c r="F4" s="59"/>
      <c r="G4" s="57" t="s">
        <v>30</v>
      </c>
      <c r="H4" s="62" t="s">
        <v>37</v>
      </c>
      <c r="I4" s="59"/>
    </row>
    <row r="5" spans="3:9" ht="18" customHeight="1" x14ac:dyDescent="0.15">
      <c r="C5" s="57" t="s">
        <v>17</v>
      </c>
      <c r="D5" s="58" t="s">
        <v>53</v>
      </c>
      <c r="E5" s="62">
        <v>100</v>
      </c>
      <c r="F5" s="59"/>
      <c r="G5" s="57" t="s">
        <v>31</v>
      </c>
      <c r="H5" s="62" t="s">
        <v>38</v>
      </c>
      <c r="I5" s="59"/>
    </row>
    <row r="6" spans="3:9" ht="18" customHeight="1" x14ac:dyDescent="0.15">
      <c r="C6" s="57" t="s">
        <v>18</v>
      </c>
      <c r="D6" s="58" t="s">
        <v>48</v>
      </c>
      <c r="E6" s="62">
        <v>250</v>
      </c>
      <c r="F6" s="59"/>
      <c r="G6" s="57" t="s">
        <v>32</v>
      </c>
      <c r="H6" s="62" t="s">
        <v>39</v>
      </c>
      <c r="I6" s="59"/>
    </row>
    <row r="7" spans="3:9" ht="18" customHeight="1" x14ac:dyDescent="0.15">
      <c r="C7" s="57" t="s">
        <v>19</v>
      </c>
      <c r="D7" s="58" t="s">
        <v>25</v>
      </c>
      <c r="E7" s="62">
        <v>400</v>
      </c>
      <c r="F7" s="59"/>
      <c r="G7" s="57" t="s">
        <v>33</v>
      </c>
      <c r="H7" s="67" t="s">
        <v>61</v>
      </c>
      <c r="I7" s="59"/>
    </row>
    <row r="8" spans="3:9" ht="18" customHeight="1" x14ac:dyDescent="0.15">
      <c r="C8" s="57" t="s">
        <v>20</v>
      </c>
      <c r="D8" s="58" t="s">
        <v>26</v>
      </c>
      <c r="E8" s="62">
        <v>450</v>
      </c>
      <c r="F8" s="59"/>
      <c r="G8" s="57" t="s">
        <v>34</v>
      </c>
      <c r="H8" s="62" t="s">
        <v>62</v>
      </c>
      <c r="I8" s="59"/>
    </row>
    <row r="9" spans="3:9" ht="18" customHeight="1" x14ac:dyDescent="0.15">
      <c r="C9" s="57" t="s">
        <v>21</v>
      </c>
      <c r="D9" s="58" t="s">
        <v>50</v>
      </c>
      <c r="E9" s="62">
        <v>300</v>
      </c>
      <c r="F9" s="59"/>
      <c r="G9" s="57" t="s">
        <v>35</v>
      </c>
      <c r="H9" s="62" t="s">
        <v>42</v>
      </c>
      <c r="I9" s="59"/>
    </row>
    <row r="10" spans="3:9" ht="18" customHeight="1" thickBot="1" x14ac:dyDescent="0.2">
      <c r="C10" s="57" t="s">
        <v>22</v>
      </c>
      <c r="D10" s="58" t="s">
        <v>27</v>
      </c>
      <c r="E10" s="62">
        <v>750</v>
      </c>
      <c r="F10" s="59"/>
      <c r="G10" s="60" t="s">
        <v>36</v>
      </c>
      <c r="H10" s="65" t="s">
        <v>45</v>
      </c>
      <c r="I10" s="59"/>
    </row>
    <row r="11" spans="3:9" ht="18" customHeight="1" x14ac:dyDescent="0.15">
      <c r="C11" s="57" t="s">
        <v>23</v>
      </c>
      <c r="D11" s="58" t="s">
        <v>28</v>
      </c>
      <c r="E11" s="62">
        <v>50</v>
      </c>
      <c r="F11" s="59"/>
      <c r="G11" s="59"/>
      <c r="H11" s="59"/>
      <c r="I11" s="59"/>
    </row>
    <row r="12" spans="3:9" ht="18" customHeight="1" thickBot="1" x14ac:dyDescent="0.2">
      <c r="C12" s="60" t="s">
        <v>24</v>
      </c>
      <c r="D12" s="61" t="s">
        <v>29</v>
      </c>
      <c r="E12" s="65">
        <v>800</v>
      </c>
      <c r="F12" s="59"/>
      <c r="G12" s="59"/>
      <c r="H12" s="59"/>
      <c r="I12" s="59"/>
    </row>
    <row r="13" spans="3:9" ht="18" customHeight="1" x14ac:dyDescent="0.15"/>
    <row r="14" spans="3:9" ht="18" customHeight="1" x14ac:dyDescent="0.15"/>
  </sheetData>
  <phoneticPr fontId="2"/>
  <pageMargins left="0.70866141732283472" right="0.70866141732283472" top="0.85" bottom="0.74803149606299213" header="0.31496062992125984" footer="0.31496062992125984"/>
  <pageSetup paperSize="9" scale="14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0"/>
  <sheetViews>
    <sheetView showZeros="0" topLeftCell="A7" zoomScale="85" zoomScaleNormal="85" workbookViewId="0">
      <selection activeCell="M21" sqref="M21"/>
    </sheetView>
  </sheetViews>
  <sheetFormatPr defaultRowHeight="13.5" x14ac:dyDescent="0.15"/>
  <cols>
    <col min="1" max="1" width="7.5" customWidth="1"/>
    <col min="2" max="2" width="11.125" customWidth="1"/>
    <col min="3" max="3" width="12.125" bestFit="1" customWidth="1"/>
    <col min="4" max="4" width="15.625" bestFit="1" customWidth="1"/>
    <col min="5" max="6" width="11.5" customWidth="1"/>
    <col min="7" max="7" width="14.625" bestFit="1" customWidth="1"/>
    <col min="8" max="8" width="12.125" bestFit="1" customWidth="1"/>
  </cols>
  <sheetData>
    <row r="1" spans="2:8" ht="14.25" thickBot="1" x14ac:dyDescent="0.2"/>
    <row r="2" spans="2:8" x14ac:dyDescent="0.15">
      <c r="B2" s="7"/>
      <c r="C2" s="8"/>
      <c r="D2" s="8"/>
      <c r="E2" s="8"/>
      <c r="F2" s="8"/>
      <c r="G2" s="8" t="s">
        <v>57</v>
      </c>
      <c r="H2" s="9"/>
    </row>
    <row r="3" spans="2:8" ht="21" x14ac:dyDescent="0.15">
      <c r="B3" s="69" t="s">
        <v>13</v>
      </c>
      <c r="C3" s="70"/>
      <c r="D3" s="70"/>
      <c r="E3" s="70"/>
      <c r="F3" s="70"/>
      <c r="G3" s="70"/>
      <c r="H3" s="71"/>
    </row>
    <row r="4" spans="2:8" ht="13.5" customHeight="1" x14ac:dyDescent="0.15">
      <c r="B4" s="11"/>
      <c r="C4" s="12"/>
      <c r="D4" s="12"/>
      <c r="E4" s="12"/>
      <c r="F4" s="12"/>
      <c r="G4" s="12"/>
      <c r="H4" s="10"/>
    </row>
    <row r="5" spans="2:8" ht="13.5" customHeight="1" thickBot="1" x14ac:dyDescent="0.2">
      <c r="B5" s="11"/>
      <c r="C5" s="15" t="s">
        <v>0</v>
      </c>
      <c r="D5" s="15" t="s">
        <v>1</v>
      </c>
      <c r="E5" s="12"/>
      <c r="F5" s="12"/>
      <c r="G5" s="50">
        <v>43378</v>
      </c>
      <c r="H5" s="10"/>
    </row>
    <row r="6" spans="2:8" ht="13.5" customHeight="1" thickBot="1" x14ac:dyDescent="0.2">
      <c r="B6" s="11"/>
      <c r="C6" s="54" t="s">
        <v>59</v>
      </c>
      <c r="D6" s="2" t="str">
        <f>VLOOKUP(C6,テーブル25[],2,FALSE)</f>
        <v>文具の文教堂</v>
      </c>
      <c r="E6" s="3" t="s">
        <v>2</v>
      </c>
      <c r="F6" s="12"/>
      <c r="G6" s="12" t="s">
        <v>3</v>
      </c>
      <c r="H6" s="10"/>
    </row>
    <row r="7" spans="2:8" ht="13.5" customHeight="1" x14ac:dyDescent="0.15">
      <c r="B7" s="11"/>
      <c r="C7" s="12"/>
      <c r="D7" s="12"/>
      <c r="E7" s="12"/>
      <c r="F7" s="12"/>
      <c r="G7" s="12"/>
      <c r="H7" s="10"/>
    </row>
    <row r="8" spans="2:8" ht="13.5" customHeight="1" x14ac:dyDescent="0.15">
      <c r="B8" s="11"/>
      <c r="C8" s="68" t="s">
        <v>4</v>
      </c>
      <c r="D8" s="68"/>
      <c r="E8" s="68"/>
      <c r="F8" s="68"/>
      <c r="G8" s="68"/>
      <c r="H8" s="10"/>
    </row>
    <row r="9" spans="2:8" ht="13.5" customHeight="1" x14ac:dyDescent="0.15">
      <c r="B9" s="11"/>
      <c r="C9" s="68"/>
      <c r="D9" s="68"/>
      <c r="E9" s="68"/>
      <c r="F9" s="68"/>
      <c r="G9" s="68"/>
      <c r="H9" s="10"/>
    </row>
    <row r="10" spans="2:8" ht="13.5" customHeight="1" x14ac:dyDescent="0.15">
      <c r="B10" s="11"/>
      <c r="C10" s="68"/>
      <c r="D10" s="68"/>
      <c r="E10" s="68"/>
      <c r="F10" s="68"/>
      <c r="G10" s="68"/>
      <c r="H10" s="10"/>
    </row>
    <row r="11" spans="2:8" ht="13.5" customHeight="1" thickBot="1" x14ac:dyDescent="0.2">
      <c r="B11" s="11"/>
      <c r="C11" s="12"/>
      <c r="D11" s="12"/>
      <c r="E11" s="12"/>
      <c r="F11" s="12"/>
      <c r="G11" s="12"/>
      <c r="H11" s="10"/>
    </row>
    <row r="12" spans="2:8" ht="13.5" customHeight="1" thickBot="1" x14ac:dyDescent="0.2">
      <c r="B12" s="11"/>
      <c r="C12" s="12"/>
      <c r="D12" s="1" t="s">
        <v>44</v>
      </c>
      <c r="E12" s="17">
        <f>G26</f>
        <v>25110</v>
      </c>
      <c r="F12" s="3" t="s">
        <v>5</v>
      </c>
      <c r="G12" s="12"/>
      <c r="H12" s="10"/>
    </row>
    <row r="13" spans="2:8" ht="13.5" customHeight="1" x14ac:dyDescent="0.15">
      <c r="B13" s="11"/>
      <c r="C13" s="12"/>
      <c r="D13" s="12"/>
      <c r="E13" s="49"/>
      <c r="F13" s="15"/>
      <c r="G13" s="12"/>
      <c r="H13" s="10"/>
    </row>
    <row r="14" spans="2:8" ht="13.5" customHeight="1" x14ac:dyDescent="0.15">
      <c r="B14" s="11"/>
      <c r="C14" s="12" t="s">
        <v>55</v>
      </c>
      <c r="D14" s="50">
        <f>G5+3</f>
        <v>43381</v>
      </c>
      <c r="E14" s="49"/>
      <c r="F14" s="15"/>
      <c r="G14" s="12"/>
      <c r="H14" s="10"/>
    </row>
    <row r="15" spans="2:8" ht="13.5" customHeight="1" x14ac:dyDescent="0.15">
      <c r="B15" s="11"/>
      <c r="C15" s="12" t="s">
        <v>56</v>
      </c>
      <c r="D15" s="50">
        <f>G5+10</f>
        <v>43388</v>
      </c>
      <c r="E15" s="49"/>
      <c r="F15" s="15"/>
      <c r="G15" s="12"/>
      <c r="H15" s="10"/>
    </row>
    <row r="16" spans="2:8" ht="13.5" customHeight="1" thickBot="1" x14ac:dyDescent="0.2">
      <c r="B16" s="11"/>
      <c r="C16" s="12"/>
      <c r="D16" s="12"/>
      <c r="E16" s="12"/>
      <c r="F16" s="12"/>
      <c r="G16" s="12"/>
      <c r="H16" s="10"/>
    </row>
    <row r="17" spans="2:9" ht="13.5" customHeight="1" x14ac:dyDescent="0.15">
      <c r="B17" s="11"/>
      <c r="C17" s="4" t="s">
        <v>6</v>
      </c>
      <c r="D17" s="5" t="s">
        <v>7</v>
      </c>
      <c r="E17" s="5" t="s">
        <v>8</v>
      </c>
      <c r="F17" s="5" t="s">
        <v>9</v>
      </c>
      <c r="G17" s="6" t="s">
        <v>10</v>
      </c>
      <c r="H17" s="10"/>
    </row>
    <row r="18" spans="2:9" ht="13.5" customHeight="1" x14ac:dyDescent="0.15">
      <c r="B18" s="11"/>
      <c r="C18" s="18" t="s">
        <v>16</v>
      </c>
      <c r="D18" s="19" t="str">
        <f>IF(C18="",,VLOOKUP(C18,テーブル14[],2,FALSE))</f>
        <v>ノート（A4）</v>
      </c>
      <c r="E18" s="19">
        <v>20</v>
      </c>
      <c r="F18" s="20">
        <f>IF(C18="",,VLOOKUP(C18,テーブル14[],3,FALSE))</f>
        <v>120</v>
      </c>
      <c r="G18" s="21">
        <f t="shared" ref="G18:G23" si="0">E18*F18</f>
        <v>2400</v>
      </c>
      <c r="H18" s="22"/>
      <c r="I18" s="23"/>
    </row>
    <row r="19" spans="2:9" ht="13.5" customHeight="1" x14ac:dyDescent="0.15">
      <c r="B19" s="11"/>
      <c r="C19" s="18" t="s">
        <v>52</v>
      </c>
      <c r="D19" s="19" t="str">
        <f>IF(C19="",,VLOOKUP(C19,テーブル14[],2,FALSE))</f>
        <v>ペンケース</v>
      </c>
      <c r="E19" s="19">
        <v>10</v>
      </c>
      <c r="F19" s="20">
        <f>IF(C19="",,VLOOKUP(C19,テーブル14[],3,FALSE))</f>
        <v>250</v>
      </c>
      <c r="G19" s="21">
        <f t="shared" si="0"/>
        <v>2500</v>
      </c>
      <c r="H19" s="22"/>
      <c r="I19" s="23"/>
    </row>
    <row r="20" spans="2:9" ht="13.5" customHeight="1" x14ac:dyDescent="0.15">
      <c r="B20" s="11"/>
      <c r="C20" s="18" t="s">
        <v>47</v>
      </c>
      <c r="D20" s="19" t="str">
        <f>IF(C20="",,VLOOKUP(C20,テーブル14[],2,FALSE))</f>
        <v>付箋セット</v>
      </c>
      <c r="E20" s="19">
        <v>50</v>
      </c>
      <c r="F20" s="20">
        <f>IF(C20="",,VLOOKUP(C20,テーブル14[],3,FALSE))</f>
        <v>300</v>
      </c>
      <c r="G20" s="21">
        <f t="shared" si="0"/>
        <v>15000</v>
      </c>
      <c r="H20" s="22"/>
      <c r="I20" s="23"/>
    </row>
    <row r="21" spans="2:9" ht="13.5" customHeight="1" x14ac:dyDescent="0.15">
      <c r="B21" s="11"/>
      <c r="C21" s="18" t="s">
        <v>43</v>
      </c>
      <c r="D21" s="19" t="str">
        <f>IF(C21="",,VLOOKUP(C21,テーブル14[],2,FALSE))</f>
        <v>カレンダー</v>
      </c>
      <c r="E21" s="19">
        <v>2</v>
      </c>
      <c r="F21" s="20">
        <f>IF(C21="",,VLOOKUP(C21,テーブル14[],3,FALSE))</f>
        <v>800</v>
      </c>
      <c r="G21" s="21">
        <f t="shared" si="0"/>
        <v>1600</v>
      </c>
      <c r="H21" s="22"/>
      <c r="I21" s="23"/>
    </row>
    <row r="22" spans="2:9" ht="13.5" customHeight="1" x14ac:dyDescent="0.15">
      <c r="B22" s="11"/>
      <c r="C22" s="55" t="s">
        <v>54</v>
      </c>
      <c r="D22" s="19" t="str">
        <f>IF(C22="",,VLOOKUP(C22,テーブル14[],2,FALSE))</f>
        <v>色画用紙セット(A4)</v>
      </c>
      <c r="E22" s="19">
        <v>5</v>
      </c>
      <c r="F22" s="20">
        <f>IF(C22="",,VLOOKUP(C22,テーブル14[],3,FALSE))</f>
        <v>350</v>
      </c>
      <c r="G22" s="21">
        <f t="shared" si="0"/>
        <v>1750</v>
      </c>
      <c r="H22" s="22"/>
      <c r="I22" s="23"/>
    </row>
    <row r="23" spans="2:9" ht="13.5" customHeight="1" thickBot="1" x14ac:dyDescent="0.2">
      <c r="B23" s="11"/>
      <c r="C23" s="24"/>
      <c r="D23" s="25">
        <f>IF(C23="",,VLOOKUP(C23,テーブル14[],2,FALSE))</f>
        <v>0</v>
      </c>
      <c r="E23" s="25"/>
      <c r="F23" s="26">
        <f>IF(C23="",,VLOOKUP(C23,テーブル14[],3,FALSE))</f>
        <v>0</v>
      </c>
      <c r="G23" s="27">
        <f t="shared" si="0"/>
        <v>0</v>
      </c>
      <c r="H23" s="22"/>
      <c r="I23" s="23"/>
    </row>
    <row r="24" spans="2:9" ht="13.5" customHeight="1" x14ac:dyDescent="0.15">
      <c r="B24" s="11"/>
      <c r="C24" s="28"/>
      <c r="D24" s="28"/>
      <c r="E24" s="28"/>
      <c r="F24" s="29" t="s">
        <v>11</v>
      </c>
      <c r="G24" s="30">
        <f>SUM(G18:G23)</f>
        <v>23250</v>
      </c>
      <c r="H24" s="22"/>
      <c r="I24" s="23"/>
    </row>
    <row r="25" spans="2:9" ht="13.5" customHeight="1" x14ac:dyDescent="0.15">
      <c r="B25" s="11"/>
      <c r="C25" s="28"/>
      <c r="D25" s="28"/>
      <c r="E25" s="28"/>
      <c r="F25" s="31" t="s">
        <v>51</v>
      </c>
      <c r="G25" s="21">
        <f>G24*0.08</f>
        <v>1860</v>
      </c>
      <c r="H25" s="22"/>
      <c r="I25" s="23"/>
    </row>
    <row r="26" spans="2:9" ht="13.5" customHeight="1" thickBot="1" x14ac:dyDescent="0.2">
      <c r="B26" s="11"/>
      <c r="C26" s="28"/>
      <c r="D26" s="28"/>
      <c r="E26" s="28"/>
      <c r="F26" s="32" t="s">
        <v>12</v>
      </c>
      <c r="G26" s="33">
        <f>G24+G25</f>
        <v>25110</v>
      </c>
      <c r="H26" s="22"/>
      <c r="I26" s="23"/>
    </row>
    <row r="27" spans="2:9" ht="13.5" customHeight="1" thickBot="1" x14ac:dyDescent="0.2">
      <c r="B27" s="14"/>
      <c r="C27" s="34"/>
      <c r="D27" s="34"/>
      <c r="E27" s="34"/>
      <c r="F27" s="34"/>
      <c r="G27" s="34"/>
      <c r="H27" s="35"/>
      <c r="I27" s="23"/>
    </row>
    <row r="28" spans="2:9" ht="13.5" customHeight="1" x14ac:dyDescent="0.15">
      <c r="C28" s="23"/>
      <c r="D28" s="23"/>
      <c r="E28" s="23"/>
      <c r="F28" s="23"/>
      <c r="G28" s="23"/>
      <c r="H28" s="23"/>
      <c r="I28" s="23"/>
    </row>
    <row r="29" spans="2:9" ht="13.5" customHeight="1" x14ac:dyDescent="0.15">
      <c r="C29" s="23" t="s">
        <v>14</v>
      </c>
      <c r="D29" s="23"/>
      <c r="E29" s="23"/>
      <c r="F29" s="23"/>
      <c r="G29" s="23" t="s">
        <v>15</v>
      </c>
      <c r="H29" s="23"/>
      <c r="I29" s="23"/>
    </row>
    <row r="30" spans="2:9" ht="13.5" customHeight="1" x14ac:dyDescent="0.15">
      <c r="C30" s="43" t="s">
        <v>6</v>
      </c>
      <c r="D30" s="44" t="s">
        <v>7</v>
      </c>
      <c r="E30" s="45" t="s">
        <v>9</v>
      </c>
      <c r="F30" s="23"/>
      <c r="G30" s="43" t="s">
        <v>0</v>
      </c>
      <c r="H30" s="45" t="s">
        <v>1</v>
      </c>
      <c r="I30" s="23"/>
    </row>
    <row r="31" spans="2:9" ht="13.5" customHeight="1" x14ac:dyDescent="0.15">
      <c r="C31" s="41" t="s">
        <v>16</v>
      </c>
      <c r="D31" s="19" t="s">
        <v>49</v>
      </c>
      <c r="E31" s="42">
        <v>120</v>
      </c>
      <c r="F31" s="23"/>
      <c r="G31" s="41" t="s">
        <v>30</v>
      </c>
      <c r="H31" s="42" t="s">
        <v>37</v>
      </c>
      <c r="I31" s="23"/>
    </row>
    <row r="32" spans="2:9" ht="13.5" customHeight="1" x14ac:dyDescent="0.15">
      <c r="C32" s="41" t="s">
        <v>17</v>
      </c>
      <c r="D32" s="19" t="s">
        <v>53</v>
      </c>
      <c r="E32" s="42">
        <v>100</v>
      </c>
      <c r="F32" s="23"/>
      <c r="G32" s="41" t="s">
        <v>31</v>
      </c>
      <c r="H32" s="42" t="s">
        <v>38</v>
      </c>
      <c r="I32" s="23"/>
    </row>
    <row r="33" spans="3:9" ht="13.5" customHeight="1" x14ac:dyDescent="0.15">
      <c r="C33" s="41" t="s">
        <v>18</v>
      </c>
      <c r="D33" s="19" t="s">
        <v>48</v>
      </c>
      <c r="E33" s="42">
        <v>250</v>
      </c>
      <c r="F33" s="23"/>
      <c r="G33" s="41" t="s">
        <v>32</v>
      </c>
      <c r="H33" s="42" t="s">
        <v>39</v>
      </c>
      <c r="I33" s="23"/>
    </row>
    <row r="34" spans="3:9" ht="13.5" customHeight="1" x14ac:dyDescent="0.15">
      <c r="C34" s="41" t="s">
        <v>19</v>
      </c>
      <c r="D34" s="19" t="s">
        <v>25</v>
      </c>
      <c r="E34" s="42">
        <v>400</v>
      </c>
      <c r="F34" s="23"/>
      <c r="G34" s="41" t="s">
        <v>33</v>
      </c>
      <c r="H34" s="42" t="s">
        <v>40</v>
      </c>
      <c r="I34" s="23"/>
    </row>
    <row r="35" spans="3:9" ht="13.5" customHeight="1" x14ac:dyDescent="0.15">
      <c r="C35" s="41" t="s">
        <v>20</v>
      </c>
      <c r="D35" s="19" t="s">
        <v>26</v>
      </c>
      <c r="E35" s="42">
        <v>450</v>
      </c>
      <c r="F35" s="23"/>
      <c r="G35" s="41" t="s">
        <v>34</v>
      </c>
      <c r="H35" s="42" t="s">
        <v>41</v>
      </c>
      <c r="I35" s="23"/>
    </row>
    <row r="36" spans="3:9" ht="13.5" customHeight="1" x14ac:dyDescent="0.15">
      <c r="C36" s="41" t="s">
        <v>21</v>
      </c>
      <c r="D36" s="19" t="s">
        <v>50</v>
      </c>
      <c r="E36" s="42">
        <v>300</v>
      </c>
      <c r="F36" s="23"/>
      <c r="G36" s="41" t="s">
        <v>35</v>
      </c>
      <c r="H36" s="42" t="s">
        <v>42</v>
      </c>
      <c r="I36" s="23"/>
    </row>
    <row r="37" spans="3:9" ht="13.5" customHeight="1" x14ac:dyDescent="0.15">
      <c r="C37" s="41" t="s">
        <v>22</v>
      </c>
      <c r="D37" s="19" t="s">
        <v>27</v>
      </c>
      <c r="E37" s="42">
        <v>750</v>
      </c>
      <c r="F37" s="23"/>
      <c r="G37" s="46" t="s">
        <v>36</v>
      </c>
      <c r="H37" s="48" t="s">
        <v>45</v>
      </c>
      <c r="I37" s="23"/>
    </row>
    <row r="38" spans="3:9" ht="13.5" customHeight="1" x14ac:dyDescent="0.15">
      <c r="C38" s="41" t="s">
        <v>23</v>
      </c>
      <c r="D38" s="19" t="s">
        <v>28</v>
      </c>
      <c r="E38" s="42">
        <v>50</v>
      </c>
      <c r="F38" s="23"/>
      <c r="G38" s="51" t="s">
        <v>59</v>
      </c>
      <c r="H38" s="53" t="s">
        <v>60</v>
      </c>
      <c r="I38" s="23"/>
    </row>
    <row r="39" spans="3:9" ht="13.5" customHeight="1" x14ac:dyDescent="0.15">
      <c r="C39" s="46" t="s">
        <v>24</v>
      </c>
      <c r="D39" s="47" t="s">
        <v>29</v>
      </c>
      <c r="E39" s="48">
        <v>800</v>
      </c>
      <c r="F39" s="23"/>
      <c r="G39" s="23"/>
      <c r="H39" s="23"/>
      <c r="I39" s="23"/>
    </row>
    <row r="40" spans="3:9" ht="13.5" customHeight="1" x14ac:dyDescent="0.15">
      <c r="C40" s="51" t="s">
        <v>54</v>
      </c>
      <c r="D40" s="52" t="s">
        <v>58</v>
      </c>
      <c r="E40" s="53">
        <v>350</v>
      </c>
    </row>
  </sheetData>
  <mergeCells count="2">
    <mergeCell ref="B3:H3"/>
    <mergeCell ref="C8:G10"/>
  </mergeCells>
  <phoneticPr fontId="2"/>
  <pageMargins left="0.70866141732283472" right="0.70866141732283472" top="0.85" bottom="0.74803149606299213" header="0.31496062992125984" footer="0.31496062992125984"/>
  <pageSetup paperSize="9" scale="160" orientation="landscape" horizontalDpi="300" verticalDpi="300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P5:P7"/>
  <sheetViews>
    <sheetView workbookViewId="0">
      <selection activeCell="M9" sqref="M9"/>
    </sheetView>
  </sheetViews>
  <sheetFormatPr defaultRowHeight="13.5" x14ac:dyDescent="0.15"/>
  <cols>
    <col min="1" max="1" width="8.875" customWidth="1"/>
  </cols>
  <sheetData>
    <row r="5" spans="16:16" x14ac:dyDescent="0.15">
      <c r="P5">
        <v>4</v>
      </c>
    </row>
    <row r="6" spans="16:16" x14ac:dyDescent="0.15">
      <c r="P6">
        <v>9</v>
      </c>
    </row>
    <row r="7" spans="16:16" x14ac:dyDescent="0.15">
      <c r="P7">
        <v>9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3.5" x14ac:dyDescent="0.15"/>
  <cols>
    <col min="1" max="1" width="8.875" customWidth="1"/>
  </cols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テーブル変換・日付計算</vt:lpstr>
      <vt:lpstr>テーブル変換・日付計算 (追加)</vt:lpstr>
      <vt:lpstr>Sheet2</vt:lpstr>
      <vt:lpstr>Sheet3</vt:lpstr>
      <vt:lpstr>Sheet1!Print_Area</vt:lpstr>
      <vt:lpstr>'テーブル変換・日付計算 (追加)'!Print_Area</vt:lpstr>
    </vt:vector>
  </TitlesOfParts>
  <Company>青山学院大学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profman</dc:creator>
  <cp:lastModifiedBy>mayuken</cp:lastModifiedBy>
  <cp:lastPrinted>2016-11-01T01:19:08Z</cp:lastPrinted>
  <dcterms:created xsi:type="dcterms:W3CDTF">2012-06-26T04:34:36Z</dcterms:created>
  <dcterms:modified xsi:type="dcterms:W3CDTF">2020-02-28T12:09:44Z</dcterms:modified>
</cp:coreProperties>
</file>